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30" yWindow="120" windowWidth="12645" windowHeight="11505" tabRatio="604" activeTab="1"/>
  </bookViews>
  <sheets>
    <sheet name="Indices" sheetId="2" r:id="rId1"/>
    <sheet name="Calcul hausses" sheetId="3" r:id="rId2"/>
  </sheets>
  <definedNames>
    <definedName name="_xlnm.Print_Area" localSheetId="1">'Calcul hausses'!$A$1:$G$49</definedName>
  </definedNames>
  <calcPr calcId="125725"/>
</workbook>
</file>

<file path=xl/calcChain.xml><?xml version="1.0" encoding="utf-8"?>
<calcChain xmlns="http://schemas.openxmlformats.org/spreadsheetml/2006/main">
  <c r="I14" i="3"/>
  <c r="J14" s="1"/>
  <c r="Q30" i="2"/>
  <c r="I15" i="3"/>
  <c r="J15" s="1"/>
  <c r="C15" s="1"/>
  <c r="I16"/>
  <c r="J16" s="1"/>
  <c r="C16" s="1"/>
  <c r="I17"/>
  <c r="J17" s="1"/>
  <c r="C17" s="1"/>
  <c r="I18"/>
  <c r="J18" s="1"/>
  <c r="C18" s="1"/>
  <c r="Q31" i="2"/>
  <c r="Q32"/>
  <c r="A27" i="3"/>
  <c r="B19"/>
  <c r="Q17" i="2"/>
  <c r="Q18"/>
  <c r="Q19"/>
  <c r="Q20"/>
  <c r="Q21"/>
  <c r="Q22"/>
  <c r="Q23"/>
  <c r="Q24"/>
  <c r="Q25"/>
  <c r="Q26"/>
  <c r="Q27"/>
  <c r="Q28"/>
  <c r="Q29"/>
  <c r="Q33"/>
  <c r="K14" i="3" l="1"/>
  <c r="D14" s="1"/>
  <c r="C14"/>
  <c r="K18"/>
  <c r="D18" s="1"/>
  <c r="F18" s="1"/>
  <c r="G18" s="1"/>
  <c r="K17"/>
  <c r="D17" s="1"/>
  <c r="F17" s="1"/>
  <c r="G17" s="1"/>
  <c r="K16"/>
  <c r="D16" s="1"/>
  <c r="F16" s="1"/>
  <c r="G16" s="1"/>
  <c r="K15"/>
  <c r="D15" s="1"/>
  <c r="F15" s="1"/>
  <c r="G15" s="1"/>
  <c r="L18"/>
  <c r="L17"/>
  <c r="L16"/>
  <c r="L15"/>
  <c r="L14"/>
  <c r="E18" l="1"/>
  <c r="E17"/>
  <c r="E16"/>
  <c r="E14"/>
  <c r="E15"/>
  <c r="F14"/>
  <c r="F19" l="1"/>
  <c r="G14"/>
  <c r="G19" s="1"/>
</calcChain>
</file>

<file path=xl/sharedStrings.xml><?xml version="1.0" encoding="utf-8"?>
<sst xmlns="http://schemas.openxmlformats.org/spreadsheetml/2006/main" count="55" uniqueCount="52">
  <si>
    <t xml:space="preserve">Indice des prix de la construction, construction d'immeubles administratifs </t>
  </si>
  <si>
    <t>selon les groupes principaux CFC pour la Région lémanique</t>
  </si>
  <si>
    <t>Base octobre 1998 = 100</t>
  </si>
  <si>
    <t>CFC</t>
  </si>
  <si>
    <t>Frais</t>
  </si>
  <si>
    <t>Pondération</t>
  </si>
  <si>
    <t>Indice</t>
  </si>
  <si>
    <t>No</t>
  </si>
  <si>
    <t>en %</t>
  </si>
  <si>
    <t>Frais totaux (CFC 1, 2, 4, 5)</t>
  </si>
  <si>
    <t>Travaux préparatoires</t>
  </si>
  <si>
    <t>Bâtiment</t>
  </si>
  <si>
    <t>Excavation</t>
  </si>
  <si>
    <t>Gros-oeuvre 1</t>
  </si>
  <si>
    <t>Gros-oeuvre 2</t>
  </si>
  <si>
    <t>Installations électriques</t>
  </si>
  <si>
    <t xml:space="preserve">Chauffage, ventilation, conditionnement d’air </t>
  </si>
  <si>
    <t xml:space="preserve">Installations sanitaires </t>
  </si>
  <si>
    <t>Installations de transports (ascenseurs)</t>
  </si>
  <si>
    <t>Aménagements intérieurs 1</t>
  </si>
  <si>
    <t>Aménagements intérieurs 2</t>
  </si>
  <si>
    <t>Aménagements extérieurs</t>
  </si>
  <si>
    <r>
      <t>1)</t>
    </r>
    <r>
      <rPr>
        <sz val="8"/>
        <rFont val="Helvetica"/>
        <family val="2"/>
      </rPr>
      <t xml:space="preserve"> Cette position a été relevée pour la première fois en avril 2002 avec une nouvelle méthode.</t>
    </r>
  </si>
  <si>
    <t>Trois points (…) indiquent que cette valeur n'existe pas, n'est pas suffisamment représentative ou est soumise à la protection des données.</t>
  </si>
  <si>
    <t>T9</t>
  </si>
  <si>
    <t>Variation</t>
  </si>
  <si>
    <t>Calcul des hausses avant contrats</t>
  </si>
  <si>
    <t>Hausse
OFS %</t>
  </si>
  <si>
    <t>Hausse avant contrat</t>
  </si>
  <si>
    <t>Code
CFC</t>
  </si>
  <si>
    <t>Montant TTC
du contrat</t>
  </si>
  <si>
    <t>Les hausses avant contrat (HAC) doivent être calculées lors de l'établissement de chaque contrat ou avenant au moyen du présent document</t>
  </si>
  <si>
    <t>qui accompagnera tout contrat ou avenant</t>
  </si>
  <si>
    <t>Variation 
en %</t>
  </si>
  <si>
    <t>Indice
Oct 2003</t>
  </si>
  <si>
    <t>Indice
Oct 2006</t>
  </si>
  <si>
    <t xml:space="preserve">Lausanne le:  </t>
  </si>
  <si>
    <t>Signature  :</t>
  </si>
  <si>
    <t>Assurances</t>
  </si>
  <si>
    <t>Financement à partir du début des travaux</t>
  </si>
  <si>
    <t>Comptes d'attente pour honoraires</t>
  </si>
  <si>
    <t>Avril 2009</t>
  </si>
  <si>
    <t>Avril 2013</t>
  </si>
  <si>
    <t>Indice OFS
avril 2009</t>
  </si>
  <si>
    <t>Indice OFS
avril 2013</t>
  </si>
  <si>
    <t>Montant TTC correspondant au
devis de référence</t>
  </si>
  <si>
    <t>Frais secondaires et comptes d'attente</t>
  </si>
  <si>
    <t xml:space="preserve"> </t>
  </si>
  <si>
    <t>Affaire 8XXX / 13-XXX</t>
  </si>
  <si>
    <t xml:space="preserve">Contrat d'entreprise N°: </t>
  </si>
  <si>
    <t xml:space="preserve">Entreprise : </t>
  </si>
  <si>
    <t>Affaire:</t>
  </si>
</sst>
</file>

<file path=xl/styles.xml><?xml version="1.0" encoding="utf-8"?>
<styleSheet xmlns="http://schemas.openxmlformats.org/spreadsheetml/2006/main">
  <numFmts count="12">
    <numFmt numFmtId="164" formatCode="0.0000__"/>
    <numFmt numFmtId="165" formatCode="0.0______"/>
    <numFmt numFmtId="166" formatCode="0.0000"/>
    <numFmt numFmtId="167" formatCode="0.0\ \ \ \ \ "/>
    <numFmt numFmtId="168" formatCode="0.0"/>
    <numFmt numFmtId="169" formatCode="General_)"/>
    <numFmt numFmtId="170" formatCode="0.0000____"/>
    <numFmt numFmtId="171" formatCode="0.0____"/>
    <numFmt numFmtId="172" formatCode="0.0_n"/>
    <numFmt numFmtId="173" formatCode="#,##0.00_n"/>
    <numFmt numFmtId="174" formatCode="0.00%_n"/>
    <numFmt numFmtId="175" formatCode="0.0000%_n"/>
  </numFmts>
  <fonts count="31">
    <font>
      <sz val="10"/>
      <name val="Arial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sz val="8"/>
      <name val="Arial"/>
      <family val="2"/>
    </font>
    <font>
      <sz val="8"/>
      <name val="Helvetica"/>
      <family val="2"/>
    </font>
    <font>
      <sz val="9"/>
      <name val="Arial"/>
      <family val="2"/>
    </font>
    <font>
      <sz val="9"/>
      <name val="Helvetica"/>
      <family val="2"/>
    </font>
    <font>
      <b/>
      <sz val="9"/>
      <name val="Helvetica"/>
      <family val="2"/>
    </font>
    <font>
      <sz val="9"/>
      <name val="Helvetica"/>
    </font>
    <font>
      <sz val="9"/>
      <name val="Arial"/>
      <family val="2"/>
    </font>
    <font>
      <sz val="9"/>
      <color indexed="8"/>
      <name val="Arial"/>
      <family val="2"/>
    </font>
    <font>
      <sz val="8"/>
      <name val="Helvetica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Helvetic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sz val="10"/>
      <color indexed="23"/>
      <name val="Arial"/>
      <family val="2"/>
    </font>
    <font>
      <sz val="6"/>
      <color indexed="23"/>
      <name val="Arial"/>
      <family val="2"/>
    </font>
    <font>
      <b/>
      <sz val="10"/>
      <color indexed="10"/>
      <name val="Arial"/>
      <family val="2"/>
    </font>
    <font>
      <b/>
      <sz val="9"/>
      <name val="Helv"/>
    </font>
    <font>
      <sz val="9"/>
      <name val="Helv"/>
    </font>
    <font>
      <b/>
      <sz val="9"/>
      <name val="Arial"/>
      <family val="2"/>
    </font>
    <font>
      <sz val="8"/>
      <name val="Helv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8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16" fillId="0" borderId="0" xfId="0" applyFont="1" applyFill="1" applyProtection="1"/>
    <xf numFmtId="166" fontId="16" fillId="0" borderId="0" xfId="0" applyNumberFormat="1" applyFont="1" applyProtection="1"/>
    <xf numFmtId="168" fontId="17" fillId="0" borderId="0" xfId="0" applyNumberFormat="1" applyFont="1" applyProtection="1"/>
    <xf numFmtId="0" fontId="17" fillId="0" borderId="0" xfId="0" applyFont="1" applyProtection="1"/>
    <xf numFmtId="0" fontId="18" fillId="0" borderId="0" xfId="0" applyFont="1" applyFill="1" applyProtection="1"/>
    <xf numFmtId="166" fontId="18" fillId="0" borderId="0" xfId="0" applyNumberFormat="1" applyFont="1" applyProtection="1"/>
    <xf numFmtId="0" fontId="19" fillId="0" borderId="0" xfId="0" applyFont="1" applyProtection="1"/>
    <xf numFmtId="168" fontId="19" fillId="0" borderId="0" xfId="0" applyNumberFormat="1" applyFont="1" applyProtection="1"/>
    <xf numFmtId="0" fontId="1" fillId="0" borderId="0" xfId="0" applyFont="1" applyBorder="1" applyProtection="1"/>
    <xf numFmtId="0" fontId="0" fillId="0" borderId="0" xfId="0" applyProtection="1"/>
    <xf numFmtId="0" fontId="1" fillId="0" borderId="0" xfId="0" applyFont="1" applyProtection="1"/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0" fontId="3" fillId="0" borderId="0" xfId="0" applyFont="1" applyBorder="1" applyProtection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6" fillId="2" borderId="1" xfId="0" applyFont="1" applyFill="1" applyBorder="1" applyProtection="1"/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4" fillId="0" borderId="4" xfId="0" applyFont="1" applyBorder="1" applyProtection="1"/>
    <xf numFmtId="49" fontId="12" fillId="0" borderId="4" xfId="0" applyNumberFormat="1" applyFont="1" applyBorder="1" applyAlignment="1" applyProtection="1">
      <alignment horizontal="right"/>
    </xf>
    <xf numFmtId="0" fontId="13" fillId="0" borderId="4" xfId="0" applyFont="1" applyFill="1" applyBorder="1" applyProtection="1"/>
    <xf numFmtId="0" fontId="14" fillId="0" borderId="4" xfId="0" applyFont="1" applyFill="1" applyBorder="1" applyAlignment="1" applyProtection="1">
      <alignment horizontal="left"/>
    </xf>
    <xf numFmtId="170" fontId="12" fillId="0" borderId="4" xfId="0" applyNumberFormat="1" applyFont="1" applyBorder="1" applyProtection="1"/>
    <xf numFmtId="166" fontId="12" fillId="0" borderId="4" xfId="0" applyNumberFormat="1" applyFont="1" applyBorder="1" applyProtection="1"/>
    <xf numFmtId="171" fontId="5" fillId="0" borderId="4" xfId="0" applyNumberFormat="1" applyFont="1" applyBorder="1" applyProtection="1"/>
    <xf numFmtId="0" fontId="4" fillId="0" borderId="0" xfId="0" applyFont="1" applyBorder="1" applyProtection="1"/>
    <xf numFmtId="0" fontId="15" fillId="0" borderId="0" xfId="0" applyFont="1" applyBorder="1" applyProtection="1"/>
    <xf numFmtId="49" fontId="12" fillId="0" borderId="0" xfId="0" applyNumberFormat="1" applyFont="1" applyBorder="1" applyAlignment="1" applyProtection="1">
      <alignment horizontal="left"/>
    </xf>
    <xf numFmtId="0" fontId="13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left"/>
    </xf>
    <xf numFmtId="170" fontId="12" fillId="0" borderId="0" xfId="0" applyNumberFormat="1" applyFont="1" applyBorder="1" applyProtection="1"/>
    <xf numFmtId="166" fontId="12" fillId="0" borderId="0" xfId="0" applyNumberFormat="1" applyFont="1" applyBorder="1" applyProtection="1"/>
    <xf numFmtId="168" fontId="12" fillId="0" borderId="0" xfId="0" applyNumberFormat="1" applyFont="1" applyBorder="1" applyProtection="1"/>
    <xf numFmtId="0" fontId="5" fillId="0" borderId="0" xfId="0" applyFont="1" applyBorder="1" applyProtection="1"/>
    <xf numFmtId="0" fontId="13" fillId="0" borderId="0" xfId="0" applyFont="1" applyBorder="1" applyProtection="1"/>
    <xf numFmtId="0" fontId="7" fillId="0" borderId="0" xfId="0" applyFont="1" applyBorder="1" applyProtection="1"/>
    <xf numFmtId="0" fontId="7" fillId="0" borderId="0" xfId="0" applyFont="1" applyProtection="1"/>
    <xf numFmtId="173" fontId="22" fillId="0" borderId="5" xfId="0" applyNumberFormat="1" applyFont="1" applyBorder="1" applyProtection="1">
      <protection locked="0"/>
    </xf>
    <xf numFmtId="173" fontId="22" fillId="0" borderId="6" xfId="0" applyNumberFormat="1" applyFont="1" applyBorder="1" applyProtection="1">
      <protection locked="0"/>
    </xf>
    <xf numFmtId="174" fontId="0" fillId="0" borderId="6" xfId="0" applyNumberFormat="1" applyBorder="1" applyProtection="1"/>
    <xf numFmtId="173" fontId="1" fillId="0" borderId="5" xfId="0" applyNumberFormat="1" applyFont="1" applyBorder="1" applyProtection="1"/>
    <xf numFmtId="173" fontId="0" fillId="0" borderId="8" xfId="0" applyNumberFormat="1" applyBorder="1" applyProtection="1"/>
    <xf numFmtId="173" fontId="1" fillId="0" borderId="6" xfId="0" applyNumberFormat="1" applyFont="1" applyBorder="1" applyProtection="1"/>
    <xf numFmtId="173" fontId="0" fillId="0" borderId="9" xfId="0" applyNumberFormat="1" applyBorder="1" applyProtection="1"/>
    <xf numFmtId="0" fontId="0" fillId="0" borderId="11" xfId="0" applyBorder="1" applyProtection="1"/>
    <xf numFmtId="0" fontId="0" fillId="0" borderId="0" xfId="0" applyBorder="1" applyProtection="1"/>
    <xf numFmtId="0" fontId="21" fillId="0" borderId="0" xfId="0" applyFont="1" applyFill="1" applyBorder="1" applyProtection="1"/>
    <xf numFmtId="0" fontId="21" fillId="0" borderId="0" xfId="0" applyFont="1" applyBorder="1" applyAlignment="1" applyProtection="1">
      <alignment vertical="top"/>
    </xf>
    <xf numFmtId="0" fontId="0" fillId="0" borderId="12" xfId="0" applyBorder="1" applyAlignment="1" applyProtection="1">
      <alignment horizontal="center" wrapText="1"/>
    </xf>
    <xf numFmtId="0" fontId="0" fillId="0" borderId="10" xfId="0" applyBorder="1" applyAlignment="1" applyProtection="1">
      <alignment horizontal="center" wrapText="1"/>
    </xf>
    <xf numFmtId="4" fontId="0" fillId="0" borderId="10" xfId="0" applyNumberFormat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wrapText="1"/>
    </xf>
    <xf numFmtId="0" fontId="23" fillId="0" borderId="13" xfId="0" applyFont="1" applyBorder="1" applyAlignment="1" applyProtection="1">
      <alignment horizontal="center"/>
    </xf>
    <xf numFmtId="0" fontId="23" fillId="0" borderId="14" xfId="0" applyFont="1" applyBorder="1" applyAlignment="1" applyProtection="1">
      <alignment horizontal="center" wrapText="1"/>
    </xf>
    <xf numFmtId="0" fontId="23" fillId="0" borderId="15" xfId="0" applyFont="1" applyBorder="1" applyAlignment="1" applyProtection="1">
      <alignment horizontal="center" wrapText="1"/>
    </xf>
    <xf numFmtId="0" fontId="23" fillId="0" borderId="16" xfId="0" applyFont="1" applyBorder="1" applyProtection="1"/>
    <xf numFmtId="0" fontId="23" fillId="0" borderId="17" xfId="0" applyFont="1" applyBorder="1" applyProtection="1"/>
    <xf numFmtId="10" fontId="23" fillId="0" borderId="18" xfId="1" applyNumberFormat="1" applyFont="1" applyBorder="1" applyProtection="1"/>
    <xf numFmtId="172" fontId="0" fillId="0" borderId="6" xfId="0" applyNumberFormat="1" applyBorder="1" applyProtection="1"/>
    <xf numFmtId="172" fontId="0" fillId="0" borderId="19" xfId="0" applyNumberFormat="1" applyBorder="1" applyProtection="1"/>
    <xf numFmtId="4" fontId="0" fillId="0" borderId="0" xfId="0" applyNumberFormat="1" applyBorder="1" applyProtection="1"/>
    <xf numFmtId="0" fontId="24" fillId="0" borderId="0" xfId="0" applyFont="1" applyBorder="1" applyProtection="1"/>
    <xf numFmtId="14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14" fontId="0" fillId="0" borderId="0" xfId="0" applyNumberFormat="1" applyBorder="1" applyProtection="1">
      <protection locked="0"/>
    </xf>
    <xf numFmtId="0" fontId="27" fillId="0" borderId="0" xfId="0" applyFont="1" applyProtection="1"/>
    <xf numFmtId="0" fontId="26" fillId="0" borderId="0" xfId="0" applyFont="1" applyProtection="1"/>
    <xf numFmtId="0" fontId="2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21" fillId="0" borderId="0" xfId="0" applyFont="1" applyAlignment="1" applyProtection="1">
      <alignment vertical="center"/>
    </xf>
    <xf numFmtId="0" fontId="21" fillId="0" borderId="0" xfId="0" applyFont="1" applyProtection="1"/>
    <xf numFmtId="0" fontId="29" fillId="0" borderId="0" xfId="0" applyFont="1" applyProtection="1"/>
    <xf numFmtId="0" fontId="29" fillId="0" borderId="0" xfId="0" applyFont="1" applyAlignment="1" applyProtection="1">
      <alignment horizontal="right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/>
    </xf>
    <xf numFmtId="0" fontId="30" fillId="0" borderId="10" xfId="0" applyFont="1" applyBorder="1" applyAlignment="1" applyProtection="1">
      <alignment horizontal="center" wrapText="1"/>
    </xf>
    <xf numFmtId="169" fontId="22" fillId="0" borderId="20" xfId="0" applyNumberFormat="1" applyFont="1" applyBorder="1" applyProtection="1">
      <protection locked="0"/>
    </xf>
    <xf numFmtId="169" fontId="22" fillId="0" borderId="7" xfId="0" applyNumberFormat="1" applyFont="1" applyBorder="1" applyProtection="1">
      <protection locked="0"/>
    </xf>
    <xf numFmtId="166" fontId="0" fillId="0" borderId="5" xfId="0" applyNumberFormat="1" applyBorder="1" applyProtection="1"/>
    <xf numFmtId="175" fontId="0" fillId="0" borderId="5" xfId="0" applyNumberFormat="1" applyBorder="1" applyProtection="1"/>
    <xf numFmtId="169" fontId="22" fillId="0" borderId="21" xfId="0" applyNumberFormat="1" applyFont="1" applyBorder="1" applyProtection="1">
      <protection locked="0"/>
    </xf>
    <xf numFmtId="173" fontId="22" fillId="0" borderId="23" xfId="0" applyNumberFormat="1" applyFont="1" applyBorder="1" applyProtection="1">
      <protection locked="0"/>
    </xf>
    <xf numFmtId="172" fontId="0" fillId="0" borderId="23" xfId="0" applyNumberFormat="1" applyBorder="1" applyProtection="1"/>
    <xf numFmtId="174" fontId="0" fillId="0" borderId="23" xfId="0" applyNumberFormat="1" applyBorder="1" applyProtection="1"/>
    <xf numFmtId="173" fontId="1" fillId="0" borderId="23" xfId="0" applyNumberFormat="1" applyFont="1" applyBorder="1" applyProtection="1"/>
    <xf numFmtId="173" fontId="0" fillId="0" borderId="1" xfId="0" applyNumberFormat="1" applyBorder="1" applyProtection="1"/>
    <xf numFmtId="0" fontId="0" fillId="0" borderId="20" xfId="0" applyBorder="1" applyProtection="1"/>
    <xf numFmtId="173" fontId="0" fillId="0" borderId="5" xfId="0" applyNumberFormat="1" applyBorder="1" applyProtection="1"/>
    <xf numFmtId="0" fontId="0" fillId="0" borderId="5" xfId="0" applyBorder="1" applyProtection="1"/>
    <xf numFmtId="4" fontId="0" fillId="0" borderId="5" xfId="0" applyNumberFormat="1" applyBorder="1" applyProtection="1"/>
    <xf numFmtId="0" fontId="0" fillId="3" borderId="11" xfId="0" applyFill="1" applyBorder="1" applyProtection="1"/>
    <xf numFmtId="49" fontId="5" fillId="3" borderId="4" xfId="0" applyNumberFormat="1" applyFont="1" applyFill="1" applyBorder="1" applyAlignment="1" applyProtection="1">
      <protection locked="0"/>
    </xf>
    <xf numFmtId="49" fontId="5" fillId="3" borderId="21" xfId="0" applyNumberFormat="1" applyFont="1" applyFill="1" applyBorder="1" applyAlignment="1" applyProtection="1">
      <protection locked="0"/>
    </xf>
    <xf numFmtId="0" fontId="5" fillId="3" borderId="4" xfId="0" applyFont="1" applyFill="1" applyBorder="1" applyProtection="1">
      <protection locked="0"/>
    </xf>
    <xf numFmtId="0" fontId="5" fillId="3" borderId="21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49" fontId="5" fillId="3" borderId="0" xfId="0" applyNumberFormat="1" applyFont="1" applyFill="1" applyBorder="1" applyAlignment="1" applyProtection="1">
      <protection locked="0"/>
    </xf>
    <xf numFmtId="49" fontId="5" fillId="3" borderId="12" xfId="0" applyNumberFormat="1" applyFont="1" applyFill="1" applyBorder="1" applyAlignment="1" applyProtection="1">
      <protection locked="0"/>
    </xf>
    <xf numFmtId="0" fontId="4" fillId="3" borderId="0" xfId="0" applyFont="1" applyFill="1" applyBorder="1" applyProtection="1">
      <protection locked="0"/>
    </xf>
    <xf numFmtId="49" fontId="5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49" fontId="5" fillId="3" borderId="11" xfId="0" applyNumberFormat="1" applyFont="1" applyFill="1" applyBorder="1" applyAlignment="1" applyProtection="1">
      <alignment horizontal="left"/>
      <protection locked="0"/>
    </xf>
    <xf numFmtId="49" fontId="5" fillId="3" borderId="22" xfId="0" applyNumberFormat="1" applyFont="1" applyFill="1" applyBorder="1" applyAlignment="1" applyProtection="1">
      <alignment horizontal="left"/>
      <protection locked="0"/>
    </xf>
    <xf numFmtId="0" fontId="4" fillId="3" borderId="11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5" fillId="3" borderId="22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49" fontId="7" fillId="3" borderId="4" xfId="0" applyNumberFormat="1" applyFont="1" applyFill="1" applyBorder="1" applyAlignment="1" applyProtection="1">
      <alignment horizontal="right"/>
      <protection locked="0"/>
    </xf>
    <xf numFmtId="49" fontId="7" fillId="3" borderId="21" xfId="0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Border="1" applyProtection="1">
      <protection locked="0"/>
    </xf>
    <xf numFmtId="0" fontId="7" fillId="3" borderId="0" xfId="0" applyFont="1" applyFill="1" applyBorder="1" applyProtection="1">
      <protection locked="0"/>
    </xf>
    <xf numFmtId="0" fontId="7" fillId="3" borderId="12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164" fontId="7" fillId="3" borderId="12" xfId="0" applyNumberFormat="1" applyFont="1" applyFill="1" applyBorder="1" applyProtection="1">
      <protection locked="0"/>
    </xf>
    <xf numFmtId="165" fontId="7" fillId="3" borderId="12" xfId="0" applyNumberFormat="1" applyFont="1" applyFill="1" applyBorder="1" applyProtection="1">
      <protection locked="0"/>
    </xf>
    <xf numFmtId="49" fontId="7" fillId="3" borderId="0" xfId="0" applyNumberFormat="1" applyFont="1" applyFill="1" applyBorder="1" applyAlignment="1" applyProtection="1">
      <alignment horizontal="right"/>
      <protection locked="0"/>
    </xf>
    <xf numFmtId="49" fontId="7" fillId="3" borderId="12" xfId="0" applyNumberFormat="1" applyFont="1" applyFill="1" applyBorder="1" applyAlignment="1" applyProtection="1">
      <alignment horizontal="right"/>
      <protection locked="0"/>
    </xf>
    <xf numFmtId="0" fontId="8" fillId="3" borderId="12" xfId="0" applyFont="1" applyFill="1" applyBorder="1" applyProtection="1">
      <protection locked="0"/>
    </xf>
    <xf numFmtId="0" fontId="8" fillId="3" borderId="2" xfId="0" applyFont="1" applyFill="1" applyBorder="1" applyProtection="1">
      <protection locked="0"/>
    </xf>
    <xf numFmtId="167" fontId="7" fillId="3" borderId="12" xfId="0" applyNumberFormat="1" applyFont="1" applyFill="1" applyBorder="1" applyProtection="1">
      <protection locked="0"/>
    </xf>
    <xf numFmtId="166" fontId="7" fillId="3" borderId="2" xfId="0" applyNumberFormat="1" applyFont="1" applyFill="1" applyBorder="1" applyProtection="1">
      <protection locked="0"/>
    </xf>
    <xf numFmtId="10" fontId="7" fillId="3" borderId="12" xfId="0" applyNumberFormat="1" applyFont="1" applyFill="1" applyBorder="1" applyProtection="1">
      <protection locked="0"/>
    </xf>
    <xf numFmtId="49" fontId="7" fillId="3" borderId="0" xfId="0" applyNumberFormat="1" applyFont="1" applyFill="1" applyBorder="1" applyAlignment="1" applyProtection="1">
      <alignment horizontal="left"/>
      <protection locked="0"/>
    </xf>
    <xf numFmtId="169" fontId="7" fillId="3" borderId="0" xfId="0" applyNumberFormat="1" applyFont="1" applyFill="1" applyBorder="1" applyAlignment="1" applyProtection="1">
      <alignment horizontal="left"/>
      <protection locked="0"/>
    </xf>
    <xf numFmtId="0" fontId="1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7" fillId="3" borderId="0" xfId="0" applyNumberFormat="1" applyFont="1" applyFill="1" applyBorder="1" applyAlignment="1" applyProtection="1">
      <alignment horizontal="left"/>
      <protection locked="0"/>
    </xf>
    <xf numFmtId="49" fontId="9" fillId="3" borderId="11" xfId="0" applyNumberFormat="1" applyFont="1" applyFill="1" applyBorder="1" applyAlignment="1" applyProtection="1">
      <alignment horizontal="right"/>
      <protection locked="0"/>
    </xf>
    <xf numFmtId="49" fontId="9" fillId="3" borderId="22" xfId="0" applyNumberFormat="1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Protection="1">
      <protection locked="0"/>
    </xf>
    <xf numFmtId="0" fontId="11" fillId="4" borderId="12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164" fontId="9" fillId="3" borderId="12" xfId="0" applyNumberFormat="1" applyFont="1" applyFill="1" applyBorder="1" applyProtection="1">
      <protection locked="0"/>
    </xf>
    <xf numFmtId="166" fontId="9" fillId="3" borderId="2" xfId="0" applyNumberFormat="1" applyFont="1" applyFill="1" applyBorder="1" applyProtection="1">
      <protection locked="0"/>
    </xf>
    <xf numFmtId="0" fontId="0" fillId="3" borderId="4" xfId="0" applyFill="1" applyBorder="1" applyProtection="1"/>
    <xf numFmtId="0" fontId="20" fillId="3" borderId="0" xfId="0" applyFont="1" applyFill="1" applyBorder="1" applyProtection="1"/>
    <xf numFmtId="0" fontId="0" fillId="3" borderId="0" xfId="0" applyFill="1" applyBorder="1" applyProtection="1"/>
    <xf numFmtId="0" fontId="25" fillId="3" borderId="0" xfId="0" applyFont="1" applyFill="1" applyBorder="1" applyAlignment="1" applyProtection="1">
      <alignment horizontal="left"/>
      <protection locked="0"/>
    </xf>
    <xf numFmtId="49" fontId="5" fillId="3" borderId="12" xfId="0" applyNumberFormat="1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protection locked="0"/>
    </xf>
    <xf numFmtId="0" fontId="5" fillId="3" borderId="12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topLeftCell="B1" zoomScaleNormal="100" workbookViewId="0">
      <selection activeCell="I48" sqref="I48"/>
    </sheetView>
  </sheetViews>
  <sheetFormatPr baseColWidth="10" defaultRowHeight="11.1" customHeight="1"/>
  <cols>
    <col min="1" max="1" width="0.7109375" style="10" customWidth="1"/>
    <col min="2" max="2" width="5" style="10" customWidth="1"/>
    <col min="3" max="4" width="0.7109375" style="10" customWidth="1"/>
    <col min="5" max="5" width="1.42578125" style="10" customWidth="1"/>
    <col min="6" max="6" width="1.42578125" style="11" customWidth="1"/>
    <col min="7" max="8" width="1.42578125" style="10" customWidth="1"/>
    <col min="9" max="9" width="34.7109375" style="10" customWidth="1"/>
    <col min="10" max="10" width="0.7109375" style="10" customWidth="1"/>
    <col min="11" max="11" width="12.28515625" style="10" customWidth="1"/>
    <col min="12" max="12" width="0.7109375" style="10" customWidth="1"/>
    <col min="13" max="13" width="12.28515625" style="10" customWidth="1"/>
    <col min="14" max="14" width="0.7109375" style="10" customWidth="1"/>
    <col min="15" max="15" width="12.28515625" style="10" customWidth="1"/>
    <col min="16" max="16" width="0.7109375" style="10" customWidth="1"/>
    <col min="17" max="17" width="12.28515625" style="10" customWidth="1"/>
    <col min="18" max="16384" width="11.42578125" style="10"/>
  </cols>
  <sheetData>
    <row r="1" spans="1:17" s="4" customFormat="1" ht="15.75" customHeight="1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</row>
    <row r="2" spans="1:17" s="7" customFormat="1" ht="18.75">
      <c r="A2" s="5"/>
      <c r="B2" s="5"/>
      <c r="C2" s="5"/>
      <c r="D2" s="5"/>
      <c r="E2" s="5"/>
      <c r="F2" s="6"/>
      <c r="I2" s="8"/>
      <c r="J2" s="8"/>
      <c r="K2" s="8"/>
      <c r="L2" s="8"/>
    </row>
    <row r="3" spans="1:17" s="4" customFormat="1" ht="12.75">
      <c r="A3" s="1"/>
      <c r="B3" s="1"/>
      <c r="C3" s="1"/>
      <c r="D3" s="1"/>
      <c r="E3" s="1"/>
      <c r="F3" s="2"/>
      <c r="G3" s="3"/>
      <c r="H3" s="3"/>
      <c r="I3" s="3"/>
      <c r="J3" s="3"/>
      <c r="K3" s="3"/>
      <c r="L3" s="3"/>
    </row>
    <row r="4" spans="1:17" s="4" customFormat="1" ht="12.75">
      <c r="A4" s="1"/>
      <c r="B4" s="1"/>
      <c r="C4" s="1"/>
      <c r="D4" s="1"/>
      <c r="E4" s="1"/>
      <c r="F4" s="2"/>
      <c r="G4" s="3"/>
      <c r="H4" s="3"/>
      <c r="I4" s="3"/>
      <c r="J4" s="3"/>
      <c r="K4" s="3"/>
      <c r="L4" s="3"/>
    </row>
    <row r="5" spans="1:17" ht="10.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10.5" customHeight="1">
      <c r="A6" s="11"/>
      <c r="B6" s="11"/>
      <c r="C6" s="11"/>
      <c r="D6" s="11"/>
      <c r="E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11.1" customHeight="1">
      <c r="A7" s="12"/>
      <c r="B7" s="12" t="s">
        <v>24</v>
      </c>
      <c r="C7" s="12"/>
      <c r="D7" s="12"/>
      <c r="E7" s="13" t="s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1.1" customHeight="1">
      <c r="A8" s="11"/>
      <c r="B8" s="12"/>
      <c r="C8" s="12"/>
      <c r="D8" s="11"/>
      <c r="E8" s="12" t="s">
        <v>1</v>
      </c>
      <c r="G8" s="14"/>
      <c r="H8" s="14"/>
      <c r="I8" s="14"/>
      <c r="J8" s="14"/>
      <c r="K8" s="14"/>
      <c r="L8" s="14"/>
      <c r="N8" s="14"/>
      <c r="P8" s="14"/>
      <c r="Q8" s="15" t="s">
        <v>2</v>
      </c>
    </row>
    <row r="9" spans="1:17" ht="6" customHeight="1">
      <c r="A9" s="11"/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ht="6" customHeight="1">
      <c r="A10" s="18"/>
      <c r="B10" s="97"/>
      <c r="C10" s="98"/>
      <c r="D10" s="99"/>
      <c r="E10" s="99"/>
      <c r="F10" s="99"/>
      <c r="G10" s="99"/>
      <c r="H10" s="99"/>
      <c r="I10" s="100"/>
      <c r="J10" s="101"/>
      <c r="K10" s="100"/>
      <c r="L10" s="101"/>
      <c r="M10" s="100"/>
      <c r="N10" s="101"/>
      <c r="O10" s="100"/>
      <c r="P10" s="101"/>
      <c r="Q10" s="100"/>
    </row>
    <row r="11" spans="1:17" ht="10.5" customHeight="1">
      <c r="A11" s="19"/>
      <c r="B11" s="102" t="s">
        <v>3</v>
      </c>
      <c r="C11" s="103"/>
      <c r="D11" s="104"/>
      <c r="E11" s="105" t="s">
        <v>4</v>
      </c>
      <c r="F11" s="106"/>
      <c r="G11" s="106"/>
      <c r="H11" s="106"/>
      <c r="I11" s="107"/>
      <c r="J11" s="108"/>
      <c r="K11" s="109" t="s">
        <v>5</v>
      </c>
      <c r="L11" s="110"/>
      <c r="M11" s="109" t="s">
        <v>6</v>
      </c>
      <c r="N11" s="110"/>
      <c r="O11" s="109" t="s">
        <v>6</v>
      </c>
      <c r="P11" s="110"/>
      <c r="Q11" s="109" t="s">
        <v>25</v>
      </c>
    </row>
    <row r="12" spans="1:17" ht="6" customHeight="1">
      <c r="A12" s="19"/>
      <c r="B12" s="153" t="s">
        <v>7</v>
      </c>
      <c r="C12" s="111"/>
      <c r="D12" s="104"/>
      <c r="E12" s="105"/>
      <c r="F12" s="112"/>
      <c r="G12" s="112"/>
      <c r="H12" s="112"/>
      <c r="I12" s="107"/>
      <c r="J12" s="108"/>
      <c r="K12" s="154" t="s">
        <v>8</v>
      </c>
      <c r="L12" s="110"/>
      <c r="M12" s="152" t="s">
        <v>41</v>
      </c>
      <c r="N12" s="110"/>
      <c r="O12" s="152" t="s">
        <v>42</v>
      </c>
      <c r="P12" s="110"/>
      <c r="Q12" s="152" t="s">
        <v>8</v>
      </c>
    </row>
    <row r="13" spans="1:17" ht="5.25" customHeight="1">
      <c r="A13" s="19"/>
      <c r="B13" s="153"/>
      <c r="C13" s="111"/>
      <c r="D13" s="104"/>
      <c r="E13" s="112"/>
      <c r="F13" s="112"/>
      <c r="G13" s="112"/>
      <c r="H13" s="112"/>
      <c r="I13" s="107"/>
      <c r="J13" s="108"/>
      <c r="K13" s="154"/>
      <c r="L13" s="110"/>
      <c r="M13" s="152"/>
      <c r="N13" s="110"/>
      <c r="O13" s="152"/>
      <c r="P13" s="110"/>
      <c r="Q13" s="152"/>
    </row>
    <row r="14" spans="1:17" ht="11.1" customHeight="1">
      <c r="A14" s="19"/>
      <c r="B14" s="102"/>
      <c r="C14" s="103"/>
      <c r="D14" s="104"/>
      <c r="E14" s="106"/>
      <c r="F14" s="106"/>
      <c r="G14" s="106"/>
      <c r="H14" s="106"/>
      <c r="I14" s="107"/>
      <c r="J14" s="108"/>
      <c r="K14" s="109"/>
      <c r="L14" s="110"/>
      <c r="M14" s="109"/>
      <c r="N14" s="110"/>
      <c r="O14" s="109"/>
      <c r="P14" s="110"/>
      <c r="Q14" s="109"/>
    </row>
    <row r="15" spans="1:17" ht="6" customHeight="1">
      <c r="A15" s="20"/>
      <c r="B15" s="113"/>
      <c r="C15" s="114"/>
      <c r="D15" s="115"/>
      <c r="E15" s="116"/>
      <c r="F15" s="116"/>
      <c r="G15" s="116"/>
      <c r="H15" s="116"/>
      <c r="I15" s="117"/>
      <c r="J15" s="118"/>
      <c r="K15" s="119"/>
      <c r="L15" s="120"/>
      <c r="M15" s="119"/>
      <c r="N15" s="120"/>
      <c r="O15" s="119"/>
      <c r="P15" s="120"/>
      <c r="Q15" s="119"/>
    </row>
    <row r="16" spans="1:17" ht="11.1" customHeight="1">
      <c r="A16" s="21"/>
      <c r="B16" s="121"/>
      <c r="C16" s="122"/>
      <c r="D16" s="123"/>
      <c r="E16" s="124"/>
      <c r="F16" s="124"/>
      <c r="G16" s="124"/>
      <c r="H16" s="124"/>
      <c r="I16" s="125"/>
      <c r="J16" s="126"/>
      <c r="K16" s="127"/>
      <c r="L16" s="126"/>
      <c r="M16" s="128"/>
      <c r="N16" s="126"/>
      <c r="O16" s="128"/>
      <c r="P16" s="126"/>
      <c r="Q16" s="128"/>
    </row>
    <row r="17" spans="1:17" ht="11.1" customHeight="1">
      <c r="A17" s="22"/>
      <c r="B17" s="129"/>
      <c r="C17" s="130"/>
      <c r="D17" s="123"/>
      <c r="E17" s="124" t="s">
        <v>9</v>
      </c>
      <c r="F17" s="124"/>
      <c r="G17" s="124"/>
      <c r="H17" s="124"/>
      <c r="I17" s="131"/>
      <c r="J17" s="132"/>
      <c r="K17" s="133">
        <v>100</v>
      </c>
      <c r="L17" s="134"/>
      <c r="M17" s="133">
        <v>134.29392369289201</v>
      </c>
      <c r="N17" s="134"/>
      <c r="O17" s="133">
        <v>137.4901396563821</v>
      </c>
      <c r="P17" s="134"/>
      <c r="Q17" s="135">
        <f>(1/M17*O17)-100%</f>
        <v>2.3800153242966582E-2</v>
      </c>
    </row>
    <row r="18" spans="1:17" ht="11.1" customHeight="1">
      <c r="A18" s="22"/>
      <c r="B18" s="136">
        <v>1</v>
      </c>
      <c r="C18" s="130"/>
      <c r="D18" s="123"/>
      <c r="E18" s="137" t="s">
        <v>10</v>
      </c>
      <c r="F18" s="137"/>
      <c r="G18" s="137"/>
      <c r="H18" s="137"/>
      <c r="I18" s="125"/>
      <c r="J18" s="126"/>
      <c r="K18" s="133">
        <v>10.017300000000001</v>
      </c>
      <c r="L18" s="134"/>
      <c r="M18" s="133">
        <v>147.41473109720101</v>
      </c>
      <c r="N18" s="134"/>
      <c r="O18" s="133">
        <v>147.52401327753529</v>
      </c>
      <c r="P18" s="134"/>
      <c r="Q18" s="135">
        <f t="shared" ref="Q18:Q33" si="0">(1/M18*O18)-100%</f>
        <v>7.4132469340670859E-4</v>
      </c>
    </row>
    <row r="19" spans="1:17" ht="11.1" customHeight="1">
      <c r="A19" s="22"/>
      <c r="B19" s="136">
        <v>2</v>
      </c>
      <c r="C19" s="130"/>
      <c r="D19" s="123"/>
      <c r="E19" s="137" t="s">
        <v>11</v>
      </c>
      <c r="F19" s="138"/>
      <c r="G19" s="137"/>
      <c r="H19" s="137"/>
      <c r="I19" s="131"/>
      <c r="J19" s="132"/>
      <c r="K19" s="133">
        <v>71.843500000000006</v>
      </c>
      <c r="L19" s="134"/>
      <c r="M19" s="133">
        <v>134.16138595219101</v>
      </c>
      <c r="N19" s="134"/>
      <c r="O19" s="133">
        <v>136.76371826920843</v>
      </c>
      <c r="P19" s="134"/>
      <c r="Q19" s="135">
        <f t="shared" si="0"/>
        <v>1.9397029171603464E-2</v>
      </c>
    </row>
    <row r="20" spans="1:17" ht="11.1" customHeight="1">
      <c r="A20" s="22"/>
      <c r="B20" s="136">
        <v>20</v>
      </c>
      <c r="C20" s="130"/>
      <c r="D20" s="123"/>
      <c r="E20" s="139"/>
      <c r="F20" s="137" t="s">
        <v>12</v>
      </c>
      <c r="G20" s="137"/>
      <c r="H20" s="137"/>
      <c r="I20" s="125"/>
      <c r="J20" s="126"/>
      <c r="K20" s="133">
        <v>1.5799000000000001</v>
      </c>
      <c r="L20" s="134"/>
      <c r="M20" s="133">
        <v>139.98015178</v>
      </c>
      <c r="N20" s="134"/>
      <c r="O20" s="133">
        <v>141.04270070528</v>
      </c>
      <c r="P20" s="134"/>
      <c r="Q20" s="135">
        <f t="shared" si="0"/>
        <v>7.590711338489875E-3</v>
      </c>
    </row>
    <row r="21" spans="1:17" ht="11.1" customHeight="1">
      <c r="A21" s="22"/>
      <c r="B21" s="136">
        <v>21</v>
      </c>
      <c r="C21" s="130"/>
      <c r="D21" s="123"/>
      <c r="E21" s="139"/>
      <c r="F21" s="137" t="s">
        <v>13</v>
      </c>
      <c r="G21" s="137"/>
      <c r="H21" s="137"/>
      <c r="I21" s="131"/>
      <c r="J21" s="132"/>
      <c r="K21" s="133">
        <v>15.0077</v>
      </c>
      <c r="L21" s="134"/>
      <c r="M21" s="133">
        <v>125.746799312866</v>
      </c>
      <c r="N21" s="134"/>
      <c r="O21" s="133">
        <v>131.4683452961801</v>
      </c>
      <c r="P21" s="134"/>
      <c r="Q21" s="135">
        <f t="shared" si="0"/>
        <v>4.5500529751683949E-2</v>
      </c>
    </row>
    <row r="22" spans="1:17" ht="11.1" customHeight="1">
      <c r="A22" s="22"/>
      <c r="B22" s="136">
        <v>22</v>
      </c>
      <c r="C22" s="130"/>
      <c r="D22" s="123"/>
      <c r="E22" s="139"/>
      <c r="F22" s="137" t="s">
        <v>14</v>
      </c>
      <c r="G22" s="137"/>
      <c r="H22" s="137"/>
      <c r="I22" s="125"/>
      <c r="J22" s="126"/>
      <c r="K22" s="133">
        <v>22.519300000000001</v>
      </c>
      <c r="L22" s="134"/>
      <c r="M22" s="133">
        <v>124.714776958945</v>
      </c>
      <c r="N22" s="134"/>
      <c r="O22" s="133">
        <v>125.77873632833791</v>
      </c>
      <c r="P22" s="134"/>
      <c r="Q22" s="135">
        <f t="shared" si="0"/>
        <v>8.5311411793902447E-3</v>
      </c>
    </row>
    <row r="23" spans="1:17" ht="11.1" customHeight="1">
      <c r="A23" s="22"/>
      <c r="B23" s="136">
        <v>23</v>
      </c>
      <c r="C23" s="130"/>
      <c r="D23" s="123"/>
      <c r="E23" s="139"/>
      <c r="F23" s="137" t="s">
        <v>15</v>
      </c>
      <c r="G23" s="137"/>
      <c r="H23" s="137"/>
      <c r="I23" s="125"/>
      <c r="J23" s="126"/>
      <c r="K23" s="133">
        <v>5.2252000000000001</v>
      </c>
      <c r="L23" s="134"/>
      <c r="M23" s="133">
        <v>142.34370842000001</v>
      </c>
      <c r="N23" s="134"/>
      <c r="O23" s="133">
        <v>137.2794919447</v>
      </c>
      <c r="P23" s="134"/>
      <c r="Q23" s="135">
        <f t="shared" si="0"/>
        <v>-3.55773818984505E-2</v>
      </c>
    </row>
    <row r="24" spans="1:17" ht="11.1" customHeight="1">
      <c r="A24" s="22"/>
      <c r="B24" s="136">
        <v>24</v>
      </c>
      <c r="C24" s="130"/>
      <c r="D24" s="123"/>
      <c r="E24" s="139"/>
      <c r="F24" s="137" t="s">
        <v>16</v>
      </c>
      <c r="G24" s="137"/>
      <c r="H24" s="137"/>
      <c r="I24" s="125"/>
      <c r="J24" s="126"/>
      <c r="K24" s="133">
        <v>9.4417000000000009</v>
      </c>
      <c r="L24" s="134"/>
      <c r="M24" s="133">
        <v>145.60968523454699</v>
      </c>
      <c r="N24" s="134"/>
      <c r="O24" s="133">
        <v>147.9313738121607</v>
      </c>
      <c r="P24" s="134"/>
      <c r="Q24" s="135">
        <f t="shared" si="0"/>
        <v>1.5944602681297937E-2</v>
      </c>
    </row>
    <row r="25" spans="1:17" ht="11.1" customHeight="1">
      <c r="A25" s="22"/>
      <c r="B25" s="136">
        <v>25</v>
      </c>
      <c r="C25" s="130"/>
      <c r="D25" s="123"/>
      <c r="E25" s="139"/>
      <c r="F25" s="137" t="s">
        <v>17</v>
      </c>
      <c r="G25" s="137"/>
      <c r="H25" s="137"/>
      <c r="I25" s="131"/>
      <c r="J25" s="132"/>
      <c r="K25" s="133">
        <v>1.7833000000000001</v>
      </c>
      <c r="L25" s="134"/>
      <c r="M25" s="133">
        <v>142.68841114541601</v>
      </c>
      <c r="N25" s="134"/>
      <c r="O25" s="133">
        <v>142.93431888791648</v>
      </c>
      <c r="P25" s="134"/>
      <c r="Q25" s="135">
        <f t="shared" si="0"/>
        <v>1.7233897309982815E-3</v>
      </c>
    </row>
    <row r="26" spans="1:17" ht="11.1" customHeight="1">
      <c r="A26" s="22"/>
      <c r="B26" s="136">
        <v>26</v>
      </c>
      <c r="C26" s="130"/>
      <c r="D26" s="123"/>
      <c r="E26" s="139"/>
      <c r="F26" s="137" t="s">
        <v>18</v>
      </c>
      <c r="G26" s="124"/>
      <c r="H26" s="124"/>
      <c r="I26" s="125"/>
      <c r="J26" s="126"/>
      <c r="K26" s="133">
        <v>0.99150000000000005</v>
      </c>
      <c r="L26" s="134"/>
      <c r="M26" s="133">
        <v>122.55783615999999</v>
      </c>
      <c r="N26" s="134"/>
      <c r="O26" s="133">
        <v>111.17378547903999</v>
      </c>
      <c r="P26" s="134"/>
      <c r="Q26" s="135">
        <f t="shared" si="0"/>
        <v>-9.2887170968799171E-2</v>
      </c>
    </row>
    <row r="27" spans="1:17" ht="11.1" customHeight="1">
      <c r="A27" s="22"/>
      <c r="B27" s="136">
        <v>27</v>
      </c>
      <c r="C27" s="130"/>
      <c r="D27" s="123"/>
      <c r="E27" s="139"/>
      <c r="F27" s="137" t="s">
        <v>19</v>
      </c>
      <c r="G27" s="124"/>
      <c r="H27" s="124"/>
      <c r="I27" s="125"/>
      <c r="J27" s="126"/>
      <c r="K27" s="133">
        <v>9.6448999999999998</v>
      </c>
      <c r="L27" s="134"/>
      <c r="M27" s="133">
        <v>132.03300198450501</v>
      </c>
      <c r="N27" s="134"/>
      <c r="O27" s="133">
        <v>135.45177473935061</v>
      </c>
      <c r="P27" s="134"/>
      <c r="Q27" s="135">
        <f t="shared" si="0"/>
        <v>2.5893319878062204E-2</v>
      </c>
    </row>
    <row r="28" spans="1:17" ht="11.1" customHeight="1">
      <c r="A28" s="22"/>
      <c r="B28" s="136">
        <v>28</v>
      </c>
      <c r="C28" s="130"/>
      <c r="D28" s="123"/>
      <c r="E28" s="139"/>
      <c r="F28" s="124" t="s">
        <v>20</v>
      </c>
      <c r="G28" s="124"/>
      <c r="H28" s="124"/>
      <c r="I28" s="125"/>
      <c r="J28" s="126"/>
      <c r="K28" s="133">
        <v>5.65</v>
      </c>
      <c r="L28" s="134"/>
      <c r="M28" s="133">
        <v>136.58601858188999</v>
      </c>
      <c r="N28" s="134"/>
      <c r="O28" s="133">
        <v>145.84596687716987</v>
      </c>
      <c r="P28" s="134"/>
      <c r="Q28" s="135">
        <f t="shared" si="0"/>
        <v>6.7795726029806547E-2</v>
      </c>
    </row>
    <row r="29" spans="1:17" ht="11.1" customHeight="1">
      <c r="A29" s="22"/>
      <c r="B29" s="136">
        <v>4</v>
      </c>
      <c r="C29" s="130"/>
      <c r="D29" s="123"/>
      <c r="E29" s="124" t="s">
        <v>21</v>
      </c>
      <c r="F29" s="124"/>
      <c r="G29" s="124"/>
      <c r="H29" s="124"/>
      <c r="I29" s="125"/>
      <c r="J29" s="126"/>
      <c r="K29" s="133">
        <v>3.7858000000000001</v>
      </c>
      <c r="L29" s="134"/>
      <c r="M29" s="133">
        <v>132.58503503471701</v>
      </c>
      <c r="N29" s="134"/>
      <c r="O29" s="133">
        <v>154.46594129906111</v>
      </c>
      <c r="P29" s="134"/>
      <c r="Q29" s="135">
        <f t="shared" si="0"/>
        <v>0.16503300133845911</v>
      </c>
    </row>
    <row r="30" spans="1:17" ht="11.1" customHeight="1">
      <c r="A30" s="22"/>
      <c r="B30" s="140">
        <v>50</v>
      </c>
      <c r="C30" s="130"/>
      <c r="D30" s="123"/>
      <c r="E30" s="124" t="s">
        <v>46</v>
      </c>
      <c r="F30" s="124"/>
      <c r="G30" s="124"/>
      <c r="H30" s="124"/>
      <c r="I30" s="125"/>
      <c r="J30" s="126"/>
      <c r="K30" s="133">
        <v>14.353400000000001</v>
      </c>
      <c r="L30" s="134"/>
      <c r="M30" s="133">
        <v>67.516153058521994</v>
      </c>
      <c r="N30" s="134"/>
      <c r="O30" s="133">
        <v>106.594622682375</v>
      </c>
      <c r="P30" s="134"/>
      <c r="Q30" s="135">
        <f t="shared" si="0"/>
        <v>0.5788017808120729</v>
      </c>
    </row>
    <row r="31" spans="1:17" ht="11.1" customHeight="1">
      <c r="A31" s="22"/>
      <c r="B31" s="140">
        <v>53</v>
      </c>
      <c r="C31" s="130"/>
      <c r="D31" s="123"/>
      <c r="E31" s="124" t="s">
        <v>38</v>
      </c>
      <c r="F31" s="124"/>
      <c r="G31" s="124"/>
      <c r="H31" s="124"/>
      <c r="I31" s="125"/>
      <c r="J31" s="126"/>
      <c r="K31" s="133">
        <v>0.23080000000000001</v>
      </c>
      <c r="L31" s="134"/>
      <c r="M31" s="133">
        <v>67.516153058521994</v>
      </c>
      <c r="N31" s="134"/>
      <c r="O31" s="133">
        <v>83.543142000000003</v>
      </c>
      <c r="P31" s="134"/>
      <c r="Q31" s="135">
        <f t="shared" si="0"/>
        <v>0.23738006707203918</v>
      </c>
    </row>
    <row r="32" spans="1:17" ht="11.1" customHeight="1">
      <c r="A32" s="22"/>
      <c r="B32" s="140">
        <v>54</v>
      </c>
      <c r="C32" s="130"/>
      <c r="D32" s="123"/>
      <c r="E32" s="124" t="s">
        <v>39</v>
      </c>
      <c r="F32" s="124"/>
      <c r="G32" s="124"/>
      <c r="H32" s="124"/>
      <c r="I32" s="125"/>
      <c r="J32" s="126"/>
      <c r="K32" s="133">
        <v>2.1936</v>
      </c>
      <c r="L32" s="134"/>
      <c r="M32" s="133">
        <v>67.516153058521994</v>
      </c>
      <c r="N32" s="134"/>
      <c r="O32" s="133">
        <v>96.434127484960001</v>
      </c>
      <c r="P32" s="134"/>
      <c r="Q32" s="135">
        <f t="shared" ref="Q32" si="1">(1/M32*O32)-100%</f>
        <v>0.42831193894255715</v>
      </c>
    </row>
    <row r="33" spans="1:17" ht="11.1" customHeight="1">
      <c r="A33" s="22"/>
      <c r="B33" s="140">
        <v>59</v>
      </c>
      <c r="C33" s="130"/>
      <c r="D33" s="123"/>
      <c r="E33" s="124" t="s">
        <v>40</v>
      </c>
      <c r="F33" s="124"/>
      <c r="G33" s="124"/>
      <c r="H33" s="124"/>
      <c r="I33" s="125"/>
      <c r="J33" s="126"/>
      <c r="K33" s="133">
        <v>11.929</v>
      </c>
      <c r="L33" s="134"/>
      <c r="M33" s="133">
        <v>147.39064105385901</v>
      </c>
      <c r="N33" s="134"/>
      <c r="O33" s="133">
        <v>162.04523184366667</v>
      </c>
      <c r="P33" s="134"/>
      <c r="Q33" s="135">
        <f t="shared" si="0"/>
        <v>9.9426874630748285E-2</v>
      </c>
    </row>
    <row r="34" spans="1:17" ht="11.1" customHeight="1">
      <c r="A34" s="23"/>
      <c r="B34" s="141"/>
      <c r="C34" s="142"/>
      <c r="D34" s="123"/>
      <c r="E34" s="143"/>
      <c r="F34" s="143"/>
      <c r="G34" s="143"/>
      <c r="H34" s="143"/>
      <c r="I34" s="144"/>
      <c r="J34" s="145"/>
      <c r="K34" s="146"/>
      <c r="L34" s="147"/>
      <c r="M34" s="128"/>
      <c r="N34" s="147"/>
      <c r="O34" s="128"/>
      <c r="P34" s="147"/>
      <c r="Q34" s="128"/>
    </row>
    <row r="35" spans="1:17" ht="6" customHeight="1">
      <c r="A35" s="24"/>
      <c r="B35" s="25"/>
      <c r="C35" s="25"/>
      <c r="D35" s="24"/>
      <c r="E35" s="26"/>
      <c r="F35" s="26"/>
      <c r="G35" s="26"/>
      <c r="H35" s="26"/>
      <c r="I35" s="27"/>
      <c r="J35" s="27"/>
      <c r="K35" s="28"/>
      <c r="L35" s="29"/>
      <c r="M35" s="30"/>
      <c r="N35" s="29"/>
      <c r="O35" s="30"/>
      <c r="P35" s="29"/>
      <c r="Q35" s="30"/>
    </row>
    <row r="36" spans="1:17" ht="11.1" customHeight="1">
      <c r="A36" s="31"/>
      <c r="B36" s="32" t="s">
        <v>22</v>
      </c>
      <c r="C36" s="33"/>
      <c r="D36" s="31"/>
      <c r="E36" s="34"/>
      <c r="F36" s="34"/>
      <c r="G36" s="34"/>
      <c r="H36" s="34"/>
      <c r="I36" s="35"/>
      <c r="J36" s="35"/>
      <c r="K36" s="36"/>
      <c r="L36" s="37"/>
      <c r="M36" s="38"/>
      <c r="N36" s="37"/>
      <c r="O36" s="38"/>
      <c r="P36" s="37"/>
      <c r="Q36" s="38"/>
    </row>
    <row r="37" spans="1:17" ht="11.1" customHeight="1">
      <c r="A37" s="31"/>
      <c r="B37" s="39" t="s">
        <v>23</v>
      </c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s="42" customFormat="1" ht="11.1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 s="42" customFormat="1" ht="11.1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</sheetData>
  <mergeCells count="5">
    <mergeCell ref="Q12:Q13"/>
    <mergeCell ref="O12:O13"/>
    <mergeCell ref="M12:M13"/>
    <mergeCell ref="B12:B13"/>
    <mergeCell ref="K12:K13"/>
  </mergeCells>
  <phoneticPr fontId="4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legacyDrawing r:id="rId2"/>
  <oleObjects>
    <oleObject progId="Word.Document.8" shapeId="204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tabSelected="1" view="pageLayout" zoomScaleNormal="100" workbookViewId="0">
      <selection activeCell="F53" sqref="F53:F55"/>
    </sheetView>
  </sheetViews>
  <sheetFormatPr baseColWidth="10" defaultRowHeight="12.75"/>
  <cols>
    <col min="1" max="1" width="6.5703125" style="10" customWidth="1"/>
    <col min="2" max="2" width="16.7109375" style="10" customWidth="1"/>
    <col min="3" max="5" width="10.7109375" style="10" customWidth="1"/>
    <col min="6" max="7" width="16.7109375" style="10" customWidth="1"/>
    <col min="8" max="16" width="8.7109375" style="10" customWidth="1"/>
    <col min="17" max="16384" width="11.42578125" style="10"/>
  </cols>
  <sheetData>
    <row r="1" spans="1:25" ht="8.1" customHeight="1">
      <c r="A1" s="148"/>
      <c r="B1" s="148"/>
      <c r="C1" s="148"/>
      <c r="D1" s="148"/>
      <c r="E1" s="148"/>
      <c r="F1" s="148"/>
      <c r="G1" s="148"/>
      <c r="H1" s="51"/>
      <c r="I1" s="73"/>
      <c r="J1" s="72"/>
      <c r="K1" s="74"/>
      <c r="L1" s="74"/>
      <c r="M1" s="74"/>
      <c r="N1" s="74"/>
      <c r="O1" s="74"/>
      <c r="P1" s="74"/>
      <c r="Q1" s="74"/>
      <c r="R1" s="71"/>
      <c r="S1" s="71"/>
      <c r="T1" s="71"/>
      <c r="U1" s="71"/>
      <c r="V1" s="71"/>
      <c r="W1" s="71"/>
      <c r="X1" s="71"/>
      <c r="Y1" s="71"/>
    </row>
    <row r="2" spans="1:25">
      <c r="A2" s="149" t="s">
        <v>48</v>
      </c>
      <c r="B2" s="150"/>
      <c r="C2" s="150"/>
      <c r="D2" s="150"/>
      <c r="E2" s="150"/>
      <c r="F2" s="150"/>
      <c r="G2" s="150"/>
      <c r="H2" s="51"/>
      <c r="I2" s="75"/>
      <c r="J2" s="71"/>
      <c r="K2" s="76"/>
      <c r="L2" s="77"/>
      <c r="M2" s="78"/>
      <c r="N2" s="77"/>
      <c r="O2" s="77"/>
      <c r="P2" s="77"/>
      <c r="Q2" s="77"/>
      <c r="R2" s="71"/>
      <c r="S2" s="71"/>
      <c r="T2" s="71"/>
      <c r="U2" s="71"/>
      <c r="V2" s="71"/>
      <c r="W2" s="71"/>
      <c r="X2" s="71"/>
      <c r="Y2" s="71"/>
    </row>
    <row r="3" spans="1:25">
      <c r="A3" s="149" t="s">
        <v>51</v>
      </c>
      <c r="B3" s="150"/>
      <c r="C3" s="150"/>
      <c r="D3" s="150"/>
      <c r="E3" s="150"/>
      <c r="F3" s="150"/>
      <c r="G3" s="150"/>
      <c r="H3" s="51"/>
      <c r="I3" s="79"/>
      <c r="J3" s="77"/>
      <c r="K3" s="80"/>
      <c r="L3" s="80"/>
      <c r="M3" s="80"/>
      <c r="N3" s="80"/>
      <c r="O3" s="80"/>
      <c r="P3" s="80"/>
      <c r="Q3" s="80"/>
      <c r="R3" s="77"/>
      <c r="S3" s="77"/>
      <c r="T3" s="77"/>
      <c r="U3" s="77"/>
      <c r="V3" s="77"/>
      <c r="W3" s="77"/>
      <c r="X3" s="77"/>
      <c r="Y3" s="77"/>
    </row>
    <row r="4" spans="1:25">
      <c r="A4" s="149" t="s">
        <v>49</v>
      </c>
      <c r="B4" s="150"/>
      <c r="C4" s="151"/>
      <c r="D4" s="150"/>
      <c r="E4" s="150"/>
      <c r="F4" s="150"/>
      <c r="G4" s="150"/>
      <c r="H4" s="51"/>
      <c r="I4" s="79"/>
      <c r="J4" s="77"/>
      <c r="K4" s="80"/>
      <c r="L4" s="80"/>
      <c r="M4" s="80"/>
      <c r="N4" s="80"/>
      <c r="O4" s="80"/>
      <c r="P4" s="80"/>
      <c r="Q4" s="80"/>
      <c r="R4" s="77"/>
      <c r="S4" s="77"/>
      <c r="T4" s="77"/>
      <c r="U4" s="77"/>
      <c r="V4" s="77"/>
      <c r="W4" s="77"/>
      <c r="X4" s="77"/>
      <c r="Y4" s="77"/>
    </row>
    <row r="5" spans="1:25">
      <c r="A5" s="149" t="s">
        <v>50</v>
      </c>
      <c r="B5" s="150"/>
      <c r="C5" s="151"/>
      <c r="D5" s="150"/>
      <c r="E5" s="150"/>
      <c r="F5" s="150"/>
      <c r="G5" s="150"/>
      <c r="H5" s="51"/>
    </row>
    <row r="6" spans="1:25">
      <c r="A6" s="149" t="s">
        <v>26</v>
      </c>
      <c r="B6" s="150"/>
      <c r="C6" s="150"/>
      <c r="D6" s="150"/>
      <c r="E6" s="150"/>
      <c r="F6" s="150"/>
      <c r="G6" s="150"/>
      <c r="H6" s="51"/>
    </row>
    <row r="7" spans="1:25" ht="8.1" customHeight="1">
      <c r="A7" s="96"/>
      <c r="B7" s="96"/>
      <c r="C7" s="96"/>
      <c r="D7" s="96"/>
      <c r="E7" s="96"/>
      <c r="F7" s="96"/>
      <c r="G7" s="96"/>
      <c r="H7" s="51"/>
    </row>
    <row r="8" spans="1:25" ht="5.0999999999999996" customHeight="1">
      <c r="H8" s="51"/>
    </row>
    <row r="9" spans="1:25" s="51" customFormat="1">
      <c r="A9" s="52" t="s">
        <v>31</v>
      </c>
    </row>
    <row r="10" spans="1:25" s="51" customFormat="1">
      <c r="A10" s="53" t="s">
        <v>32</v>
      </c>
    </row>
    <row r="11" spans="1:25" s="51" customFormat="1" hidden="1">
      <c r="A11" s="53"/>
    </row>
    <row r="12" spans="1:25" s="51" customFormat="1"/>
    <row r="13" spans="1:25" s="51" customFormat="1" ht="39" thickBot="1">
      <c r="A13" s="54" t="s">
        <v>29</v>
      </c>
      <c r="B13" s="55" t="s">
        <v>30</v>
      </c>
      <c r="C13" s="81" t="s">
        <v>43</v>
      </c>
      <c r="D13" s="81" t="s">
        <v>44</v>
      </c>
      <c r="E13" s="56" t="s">
        <v>27</v>
      </c>
      <c r="F13" s="81" t="s">
        <v>45</v>
      </c>
      <c r="G13" s="57" t="s">
        <v>28</v>
      </c>
      <c r="I13" s="58" t="s">
        <v>3</v>
      </c>
      <c r="J13" s="59" t="s">
        <v>34</v>
      </c>
      <c r="K13" s="59" t="s">
        <v>35</v>
      </c>
      <c r="L13" s="60" t="s">
        <v>33</v>
      </c>
    </row>
    <row r="14" spans="1:25" s="51" customFormat="1">
      <c r="A14" s="82"/>
      <c r="B14" s="43">
        <v>0</v>
      </c>
      <c r="C14" s="84" t="str">
        <f t="shared" ref="C14:D18" si="0">J14</f>
        <v/>
      </c>
      <c r="D14" s="84" t="str">
        <f t="shared" si="0"/>
        <v/>
      </c>
      <c r="E14" s="85" t="str">
        <f>IF(A14=0, "", (1/C14*D14)-1)</f>
        <v/>
      </c>
      <c r="F14" s="46" t="str">
        <f>IF(A14=0,"", ROUND(((B14/D14)*C14/5),2)*5)</f>
        <v/>
      </c>
      <c r="G14" s="47" t="str">
        <f>IF(A14=0, "", B14-F14)</f>
        <v/>
      </c>
      <c r="I14" s="61" t="str">
        <f>IF(A14=0,"",IF(LEFT(A14,1)="2",LEFT(A14,2),IF(LEFT(A14,1)="5",LEFT(A14,2),LEFT(A14,1)))*1)</f>
        <v/>
      </c>
      <c r="J14" s="62" t="str">
        <f>IF(I14="", "", VLOOKUP($I14,Indices!$B$18:$Q$33,12,))</f>
        <v/>
      </c>
      <c r="K14" s="62" t="str">
        <f>IF(I14="", "", VLOOKUP($I14,Indices!$B$18:$Q$33,14,))</f>
        <v/>
      </c>
      <c r="L14" s="63" t="str">
        <f>IF(I14="", "", VLOOKUP($I14,Indices!$B$18:$Q$33,16,))</f>
        <v/>
      </c>
    </row>
    <row r="15" spans="1:25" s="51" customFormat="1">
      <c r="A15" s="83"/>
      <c r="B15" s="44">
        <v>0</v>
      </c>
      <c r="C15" s="64" t="str">
        <f t="shared" si="0"/>
        <v/>
      </c>
      <c r="D15" s="64" t="str">
        <f t="shared" si="0"/>
        <v/>
      </c>
      <c r="E15" s="45" t="str">
        <f t="shared" ref="E15:E18" si="1">IF(A15=0, "", (1/C15*D15)-1)</f>
        <v/>
      </c>
      <c r="F15" s="48" t="str">
        <f t="shared" ref="F15:F18" si="2">IF(A15=0,"", ROUND(((B15/D15)*C15/5),2)*5)</f>
        <v/>
      </c>
      <c r="G15" s="49" t="str">
        <f t="shared" ref="G15:G17" si="3">IF(A15=0, "", B15-F15)</f>
        <v/>
      </c>
      <c r="I15" s="61" t="str">
        <f t="shared" ref="I15:I18" si="4">IF(A15=0,"",IF(LEFT(A15,1)="2",LEFT(A15,2),IF(LEFT(A15,1)="5",LEFT(A15,2),LEFT(A15,1)))*1)</f>
        <v/>
      </c>
      <c r="J15" s="62" t="str">
        <f>IF(I15="", "", VLOOKUP($I15,Indices!$B$18:$Q$33,12,))</f>
        <v/>
      </c>
      <c r="K15" s="62" t="str">
        <f>IF(I15="", "", VLOOKUP($I15,Indices!$B$18:$Q$33,14,))</f>
        <v/>
      </c>
      <c r="L15" s="63" t="str">
        <f>IF(I15="", "", VLOOKUP($I15,Indices!$B$18:$Q$33,16,))</f>
        <v/>
      </c>
    </row>
    <row r="16" spans="1:25" s="51" customFormat="1">
      <c r="A16" s="83"/>
      <c r="B16" s="44">
        <v>0</v>
      </c>
      <c r="C16" s="65" t="str">
        <f t="shared" si="0"/>
        <v/>
      </c>
      <c r="D16" s="64" t="str">
        <f t="shared" si="0"/>
        <v/>
      </c>
      <c r="E16" s="45" t="str">
        <f t="shared" si="1"/>
        <v/>
      </c>
      <c r="F16" s="48" t="str">
        <f t="shared" si="2"/>
        <v/>
      </c>
      <c r="G16" s="49" t="str">
        <f t="shared" si="3"/>
        <v/>
      </c>
      <c r="I16" s="61" t="str">
        <f t="shared" si="4"/>
        <v/>
      </c>
      <c r="J16" s="62" t="str">
        <f>IF(I16="", "", VLOOKUP($I16,Indices!$B$18:$Q$33,12,))</f>
        <v/>
      </c>
      <c r="K16" s="62" t="str">
        <f>IF(I16="", "", VLOOKUP($I16,Indices!$B$18:$Q$33,14,))</f>
        <v/>
      </c>
      <c r="L16" s="63" t="str">
        <f>IF(I16="", "", VLOOKUP($I16,Indices!$B$18:$Q$33,16,))</f>
        <v/>
      </c>
    </row>
    <row r="17" spans="1:12" s="51" customFormat="1">
      <c r="A17" s="83"/>
      <c r="B17" s="44">
        <v>0</v>
      </c>
      <c r="C17" s="64" t="str">
        <f t="shared" si="0"/>
        <v/>
      </c>
      <c r="D17" s="64" t="str">
        <f t="shared" si="0"/>
        <v/>
      </c>
      <c r="E17" s="45" t="str">
        <f t="shared" si="1"/>
        <v/>
      </c>
      <c r="F17" s="48" t="str">
        <f t="shared" si="2"/>
        <v/>
      </c>
      <c r="G17" s="49" t="str">
        <f t="shared" si="3"/>
        <v/>
      </c>
      <c r="I17" s="61" t="str">
        <f t="shared" si="4"/>
        <v/>
      </c>
      <c r="J17" s="62" t="str">
        <f>IF(I17="", "", VLOOKUP($I17,Indices!$B$18:$Q$33,12,))</f>
        <v/>
      </c>
      <c r="K17" s="62" t="str">
        <f>IF(I17="", "", VLOOKUP($I17,Indices!$B$18:$Q$33,14,))</f>
        <v/>
      </c>
      <c r="L17" s="63" t="str">
        <f>IF(I17="", "", VLOOKUP($I17,Indices!$B$18:$Q$33,16,))</f>
        <v/>
      </c>
    </row>
    <row r="18" spans="1:12" s="51" customFormat="1" ht="13.5" thickBot="1">
      <c r="A18" s="86"/>
      <c r="B18" s="87">
        <v>0</v>
      </c>
      <c r="C18" s="88" t="str">
        <f t="shared" si="0"/>
        <v/>
      </c>
      <c r="D18" s="88" t="str">
        <f t="shared" si="0"/>
        <v/>
      </c>
      <c r="E18" s="89" t="str">
        <f t="shared" si="1"/>
        <v/>
      </c>
      <c r="F18" s="90" t="str">
        <f t="shared" si="2"/>
        <v/>
      </c>
      <c r="G18" s="91" t="str">
        <f>IF(A18=0, "", B18-F18)</f>
        <v/>
      </c>
      <c r="I18" s="61" t="str">
        <f t="shared" si="4"/>
        <v/>
      </c>
      <c r="J18" s="62" t="str">
        <f>IF(I18="", "", VLOOKUP($I18,Indices!$B$18:$Q$33,12,))</f>
        <v/>
      </c>
      <c r="K18" s="62" t="str">
        <f>IF(I18="", "", VLOOKUP($I18,Indices!$B$18:$Q$33,14,))</f>
        <v/>
      </c>
      <c r="L18" s="63" t="str">
        <f>IF(I18="", "", VLOOKUP($I18,Indices!$B$18:$Q$33,16,))</f>
        <v/>
      </c>
    </row>
    <row r="19" spans="1:12" s="51" customFormat="1">
      <c r="A19" s="92"/>
      <c r="B19" s="93">
        <f>SUM(B14:B18)</f>
        <v>0</v>
      </c>
      <c r="C19" s="94"/>
      <c r="D19" s="94"/>
      <c r="E19" s="95"/>
      <c r="F19" s="93">
        <f>SUM(F14:F18)</f>
        <v>0</v>
      </c>
      <c r="G19" s="47">
        <f>SUM(G14:G18)</f>
        <v>0</v>
      </c>
    </row>
    <row r="20" spans="1:12" s="51" customFormat="1">
      <c r="E20" s="66"/>
    </row>
    <row r="21" spans="1:12" s="51" customFormat="1" hidden="1">
      <c r="E21" s="66"/>
    </row>
    <row r="22" spans="1:12" s="51" customFormat="1" hidden="1">
      <c r="E22" s="66"/>
    </row>
    <row r="23" spans="1:12" s="51" customFormat="1">
      <c r="E23" s="66"/>
    </row>
    <row r="24" spans="1:12" s="51" customFormat="1">
      <c r="E24" s="66"/>
    </row>
    <row r="25" spans="1:12" s="51" customFormat="1">
      <c r="A25" s="51" t="s">
        <v>37</v>
      </c>
      <c r="B25" s="68"/>
      <c r="C25" s="50"/>
      <c r="D25" s="50"/>
      <c r="E25" s="66"/>
      <c r="F25" s="69" t="s">
        <v>36</v>
      </c>
      <c r="G25" s="70">
        <v>41579</v>
      </c>
    </row>
    <row r="26" spans="1:12" s="51" customFormat="1">
      <c r="E26" s="66"/>
    </row>
    <row r="27" spans="1:12" s="51" customFormat="1">
      <c r="A27" s="67" t="e">
        <f ca="1">LEFT(REPLACE(CELL("nomfichier",#REF!),1,SEARCH("[",CELL("nomfichier",#REF!),1),""),SEARCH(".",REPLACE(CELL("nomfichier",#REF!),1,SEARCH("[",CELL("nomfichier",#REF!),1),""),1)-1)&amp;".xls - "&amp;REPLACE(CELL("nomfichier",#REF!),1,SEARCH("]",CELL("nomfichier",#REF!),1),"")</f>
        <v>#REF!</v>
      </c>
      <c r="E27" s="66"/>
    </row>
    <row r="28" spans="1:12" s="51" customFormat="1">
      <c r="E28" s="66"/>
    </row>
    <row r="29" spans="1:12" s="51" customFormat="1">
      <c r="E29" s="66"/>
    </row>
    <row r="30" spans="1:12" s="51" customFormat="1">
      <c r="B30" s="66"/>
    </row>
    <row r="31" spans="1:12" s="51" customFormat="1">
      <c r="I31" s="9" t="s">
        <v>47</v>
      </c>
    </row>
    <row r="32" spans="1:12" s="51" customFormat="1"/>
    <row r="33" s="51" customFormat="1"/>
    <row r="34" s="51" customFormat="1"/>
    <row r="35" s="51" customFormat="1"/>
    <row r="36" s="51" customFormat="1"/>
    <row r="37" s="51" customFormat="1"/>
    <row r="38" s="51" customFormat="1"/>
    <row r="39" s="51" customFormat="1"/>
  </sheetData>
  <phoneticPr fontId="4" type="noConversion"/>
  <printOptions horizontalCentered="1"/>
  <pageMargins left="0.65" right="0.66" top="1.4" bottom="1.1100000000000001" header="0.59055118110236227" footer="0.46"/>
  <pageSetup paperSize="9" orientation="portrait" r:id="rId1"/>
  <headerFooter differentFirst="1">
    <oddHeader>&amp;L&amp;G</oddHeader>
    <firstHeader>&amp;L&amp;G</firstHeader>
    <firstFooter>&amp;L&amp;G  &amp;8 ARC_FORMULAIRE_3929&amp;C&amp;8V 2 - 27.02.14&amp;R&amp;8&amp;P/&amp;N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Indices</vt:lpstr>
      <vt:lpstr>Calcul hausses</vt:lpstr>
      <vt:lpstr>'Calcul hausses'!Zone_d_impression</vt:lpstr>
    </vt:vector>
  </TitlesOfParts>
  <Company>BFS/OST/UST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guillod</dc:creator>
  <cp:lastModifiedBy>Informatique</cp:lastModifiedBy>
  <cp:lastPrinted>2013-12-05T10:17:05Z</cp:lastPrinted>
  <dcterms:created xsi:type="dcterms:W3CDTF">2003-02-06T09:24:06Z</dcterms:created>
  <dcterms:modified xsi:type="dcterms:W3CDTF">2014-02-27T10:14:44Z</dcterms:modified>
</cp:coreProperties>
</file>