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updateLinks="never" codeName="ThisWorkbook"/>
  <bookViews>
    <workbookView xWindow="-1290" yWindow="-270" windowWidth="16440" windowHeight="12720" tabRatio="636" activeTab="3"/>
  </bookViews>
  <sheets>
    <sheet name="Critères d'aptitudes SIMAP" sheetId="68" r:id="rId1"/>
    <sheet name="Critères d'adjudication SIMAP" sheetId="67" r:id="rId2"/>
    <sheet name="Critères Marthaler" sheetId="66" r:id="rId3"/>
    <sheet name="Notation du prix" sheetId="1" r:id="rId4"/>
    <sheet name="NombredheuresV4" sheetId="69" r:id="rId5"/>
    <sheet name="Notation du critère 2" sheetId="62" r:id="rId6"/>
    <sheet name="Notation du critère 3" sheetId="63" r:id="rId7"/>
    <sheet name="Notation du critère 4" sheetId="64" r:id="rId8"/>
    <sheet name="Notation du critère 5" sheetId="65" r:id="rId9"/>
    <sheet name="Analyse multicritères" sheetId="30" r:id="rId10"/>
    <sheet name="Résultat candidat n°1" sheetId="47" r:id="rId11"/>
    <sheet name="Résultat candidat n°2" sheetId="48" r:id="rId12"/>
    <sheet name="Résultat candidat n°3" sheetId="49" r:id="rId13"/>
    <sheet name="Résultat candidat n°4" sheetId="50" r:id="rId14"/>
    <sheet name="Résultat candidat n°5" sheetId="51" r:id="rId15"/>
    <sheet name="Résultat candidat n°6" sheetId="52" r:id="rId16"/>
    <sheet name="Résultat candidat n°7" sheetId="53" r:id="rId17"/>
    <sheet name="Résultat candidat n°8" sheetId="54" r:id="rId18"/>
    <sheet name="Résultat candidat n°9" sheetId="55" r:id="rId19"/>
    <sheet name="Résultat candidat n°10" sheetId="56" r:id="rId20"/>
    <sheet name="Résultat candidat n°11" sheetId="57" r:id="rId21"/>
    <sheet name="Résultat candidat n°12" sheetId="58" r:id="rId22"/>
    <sheet name="Résultat candidat n°13" sheetId="59" r:id="rId23"/>
    <sheet name="Résultat candidat n°14" sheetId="60" r:id="rId24"/>
    <sheet name="Résultat candidat n°15" sheetId="61" r:id="rId25"/>
  </sheets>
  <externalReferences>
    <externalReference r:id="rId26"/>
  </externalReferences>
  <definedNames>
    <definedName name="_xlnm.Print_Titles" localSheetId="1">'Critères d''adjudication SIMAP'!$8:$8</definedName>
    <definedName name="_xlnm.Print_Titles" localSheetId="0">'Critères d''aptitudes SIMAP'!$8:$8</definedName>
    <definedName name="_xlnm.Print_Area" localSheetId="9">'Analyse multicritères'!$A$1:$AA$37</definedName>
    <definedName name="_xlnm.Print_Area" localSheetId="3">'Notation du prix'!$A$1:$P$39</definedName>
    <definedName name="_xlnm.Print_Area" localSheetId="10">'Résultat candidat n°1'!$A$1:$AA$34</definedName>
    <definedName name="_xlnm.Print_Area" localSheetId="19">'Résultat candidat n°10'!$A$1:$AA$34</definedName>
    <definedName name="_xlnm.Print_Area" localSheetId="20">'Résultat candidat n°11'!$A$1:$AA$34</definedName>
    <definedName name="_xlnm.Print_Area" localSheetId="21">'Résultat candidat n°12'!$A$1:$AA$34</definedName>
    <definedName name="_xlnm.Print_Area" localSheetId="22">'Résultat candidat n°13'!$A$1:$AA$34</definedName>
    <definedName name="_xlnm.Print_Area" localSheetId="23">'Résultat candidat n°14'!$A$1:$AA$34</definedName>
    <definedName name="_xlnm.Print_Area" localSheetId="24">'Résultat candidat n°15'!$A$1:$AA$34</definedName>
    <definedName name="_xlnm.Print_Area" localSheetId="11">'Résultat candidat n°2'!$A$1:$AA$34</definedName>
    <definedName name="_xlnm.Print_Area" localSheetId="12">'Résultat candidat n°3'!$A$1:$AA$34</definedName>
    <definedName name="_xlnm.Print_Area" localSheetId="13">'Résultat candidat n°4'!$A$1:$AA$34</definedName>
    <definedName name="_xlnm.Print_Area" localSheetId="14">'Résultat candidat n°5'!$A$1:$AA$34</definedName>
    <definedName name="_xlnm.Print_Area" localSheetId="15">'Résultat candidat n°6'!$A$1:$AA$34</definedName>
    <definedName name="_xlnm.Print_Area" localSheetId="16">'Résultat candidat n°7'!$A$1:$AA$34</definedName>
    <definedName name="_xlnm.Print_Area" localSheetId="17">'Résultat candidat n°8'!$A$1:$AA$34</definedName>
    <definedName name="_xlnm.Print_Area" localSheetId="18">'Résultat candidat n°9'!$A$1:$AA$34</definedName>
  </definedNames>
  <calcPr calcId="125725"/>
</workbook>
</file>

<file path=xl/calcChain.xml><?xml version="1.0" encoding="utf-8"?>
<calcChain xmlns="http://schemas.openxmlformats.org/spreadsheetml/2006/main">
  <c r="J22" i="69"/>
  <c r="K22"/>
  <c r="L22"/>
  <c r="M22"/>
  <c r="N22"/>
  <c r="O22"/>
  <c r="P22"/>
  <c r="I22"/>
  <c r="C63"/>
  <c r="D63"/>
  <c r="E63"/>
  <c r="F63"/>
  <c r="G63"/>
  <c r="H63"/>
  <c r="B63"/>
  <c r="B70"/>
  <c r="B68"/>
  <c r="C59"/>
  <c r="C61" s="1"/>
  <c r="C64" s="1"/>
  <c r="C65" s="1"/>
  <c r="D59"/>
  <c r="D61" s="1"/>
  <c r="D64" s="1"/>
  <c r="D65" s="1"/>
  <c r="E59"/>
  <c r="E61" s="1"/>
  <c r="E64" s="1"/>
  <c r="E65" s="1"/>
  <c r="F59"/>
  <c r="F61" s="1"/>
  <c r="F64" s="1"/>
  <c r="F65" s="1"/>
  <c r="G59"/>
  <c r="G61" s="1"/>
  <c r="G64" s="1"/>
  <c r="G65" s="1"/>
  <c r="H59"/>
  <c r="H61" s="1"/>
  <c r="H64" s="1"/>
  <c r="H65" s="1"/>
  <c r="B59"/>
  <c r="B61" s="1"/>
  <c r="B64" s="1"/>
  <c r="B65" s="1"/>
  <c r="I7"/>
  <c r="I5"/>
  <c r="I3"/>
  <c r="I1"/>
  <c r="Q23" l="1"/>
  <c r="H22"/>
  <c r="H58" s="1"/>
  <c r="G22"/>
  <c r="G58" s="1"/>
  <c r="F22"/>
  <c r="F58" s="1"/>
  <c r="E22"/>
  <c r="E58" s="1"/>
  <c r="D22"/>
  <c r="D58" s="1"/>
  <c r="C22"/>
  <c r="C58" s="1"/>
  <c r="B22"/>
  <c r="B58" s="1"/>
  <c r="P12"/>
  <c r="Q25" s="1"/>
  <c r="R23" l="1"/>
  <c r="N24"/>
  <c r="AG19" i="62" s="1"/>
  <c r="AG37" s="1"/>
  <c r="AG38" s="1"/>
  <c r="J24" i="69"/>
  <c r="AC19" i="62" s="1"/>
  <c r="AC37" s="1"/>
  <c r="P19" i="69"/>
  <c r="P17"/>
  <c r="P14"/>
  <c r="B24" s="1"/>
  <c r="O24"/>
  <c r="AH19" i="62" s="1"/>
  <c r="AH37" s="1"/>
  <c r="AH38" s="1"/>
  <c r="P10" i="69"/>
  <c r="E24" l="1"/>
  <c r="F24"/>
  <c r="Y19" i="62" s="1"/>
  <c r="Y37" s="1"/>
  <c r="Y38" s="1"/>
  <c r="I24" i="30" s="1"/>
  <c r="R29" i="69"/>
  <c r="R25"/>
  <c r="U19" i="62"/>
  <c r="U37" s="1"/>
  <c r="U38" s="1"/>
  <c r="I20" i="30" s="1"/>
  <c r="Q27" i="69"/>
  <c r="Q29"/>
  <c r="R27"/>
  <c r="G24"/>
  <c r="Z19" i="62" s="1"/>
  <c r="Z37" s="1"/>
  <c r="Z38" s="1"/>
  <c r="I25" i="30" s="1"/>
  <c r="C24" i="69"/>
  <c r="V19" i="62" s="1"/>
  <c r="V37" s="1"/>
  <c r="V38" s="1"/>
  <c r="I21" i="30" s="1"/>
  <c r="H24" i="69"/>
  <c r="AA19" i="62" s="1"/>
  <c r="AA37" s="1"/>
  <c r="AA38" s="1"/>
  <c r="I26" i="30" s="1"/>
  <c r="D24" i="69"/>
  <c r="W19" i="62" s="1"/>
  <c r="W37" s="1"/>
  <c r="W38" s="1"/>
  <c r="AC38"/>
  <c r="X19"/>
  <c r="X37" s="1"/>
  <c r="I24" i="69"/>
  <c r="AB19" i="62" s="1"/>
  <c r="AB37" s="1"/>
  <c r="M24" i="69"/>
  <c r="AF19" i="62" s="1"/>
  <c r="AF37" s="1"/>
  <c r="AF38" s="1"/>
  <c r="I31" i="30" s="1"/>
  <c r="L24" i="69"/>
  <c r="AE19" i="62" s="1"/>
  <c r="AE37" s="1"/>
  <c r="AE38" s="1"/>
  <c r="I30" i="30" s="1"/>
  <c r="P24" i="69"/>
  <c r="AI19" i="62" s="1"/>
  <c r="AI37" s="1"/>
  <c r="AI38" s="1"/>
  <c r="K24" i="69"/>
  <c r="AD19" i="62" s="1"/>
  <c r="AD37" s="1"/>
  <c r="AD38" s="1"/>
  <c r="I29" i="30" s="1"/>
  <c r="V34" i="65"/>
  <c r="V35" s="1"/>
  <c r="U21" i="30" s="1"/>
  <c r="W34" i="65"/>
  <c r="W35" s="1"/>
  <c r="U22" i="30" s="1"/>
  <c r="X34" i="65"/>
  <c r="X35" s="1"/>
  <c r="U23" i="30" s="1"/>
  <c r="Y34" i="65"/>
  <c r="Z34"/>
  <c r="AA34"/>
  <c r="AA35" s="1"/>
  <c r="U26" i="30" s="1"/>
  <c r="AB34" i="65"/>
  <c r="AB35" s="1"/>
  <c r="U27" i="30" s="1"/>
  <c r="AC34" i="65"/>
  <c r="AD34"/>
  <c r="AD35" s="1"/>
  <c r="U29" i="30" s="1"/>
  <c r="AE34" i="65"/>
  <c r="AF34"/>
  <c r="AF35" s="1"/>
  <c r="U31" i="30" s="1"/>
  <c r="AG34" i="65"/>
  <c r="AG35" s="1"/>
  <c r="U32" i="30" s="1"/>
  <c r="AH34" i="65"/>
  <c r="AI34"/>
  <c r="Y35"/>
  <c r="Z35"/>
  <c r="U25" i="30" s="1"/>
  <c r="AC35" i="65"/>
  <c r="AE35"/>
  <c r="U30" i="30" s="1"/>
  <c r="AH35" i="65"/>
  <c r="AI35"/>
  <c r="U34" i="30" s="1"/>
  <c r="U34" i="65"/>
  <c r="U35" s="1"/>
  <c r="U20" i="30" s="1"/>
  <c r="W29" i="63"/>
  <c r="M22" i="30" s="1"/>
  <c r="AA29" i="63"/>
  <c r="AE29"/>
  <c r="M30" i="30" s="1"/>
  <c r="AI29" i="63"/>
  <c r="M34" i="30" s="1"/>
  <c r="V48" i="64"/>
  <c r="V49" s="1"/>
  <c r="Q21" i="30" s="1"/>
  <c r="W48" i="64"/>
  <c r="W49" s="1"/>
  <c r="Q22" i="30" s="1"/>
  <c r="X48" i="64"/>
  <c r="X49" s="1"/>
  <c r="Q23" i="30" s="1"/>
  <c r="Y48" i="64"/>
  <c r="Y49" s="1"/>
  <c r="Q24" i="30" s="1"/>
  <c r="Z48" i="64"/>
  <c r="Z49" s="1"/>
  <c r="Q25" i="30" s="1"/>
  <c r="AA48" i="64"/>
  <c r="AA49" s="1"/>
  <c r="Q26" i="30" s="1"/>
  <c r="AB48" i="64"/>
  <c r="AB49" s="1"/>
  <c r="Q27" i="30" s="1"/>
  <c r="AC48" i="64"/>
  <c r="AC49" s="1"/>
  <c r="Q28" i="30" s="1"/>
  <c r="AD48" i="64"/>
  <c r="AD49" s="1"/>
  <c r="Q29" i="30" s="1"/>
  <c r="AE48" i="64"/>
  <c r="AE49" s="1"/>
  <c r="Q30" i="30" s="1"/>
  <c r="AF48" i="64"/>
  <c r="AF49" s="1"/>
  <c r="Q31" i="30" s="1"/>
  <c r="AG48" i="64"/>
  <c r="AG49" s="1"/>
  <c r="Q32" i="30" s="1"/>
  <c r="AH48" i="64"/>
  <c r="AH49" s="1"/>
  <c r="Q33" i="30" s="1"/>
  <c r="AI48" i="64"/>
  <c r="AI49" s="1"/>
  <c r="Q34" i="30" s="1"/>
  <c r="U48" i="64"/>
  <c r="U49" s="1"/>
  <c r="Q20" i="30" s="1"/>
  <c r="V28" i="63"/>
  <c r="V29" s="1"/>
  <c r="M21" i="30" s="1"/>
  <c r="W28" i="63"/>
  <c r="X28"/>
  <c r="X29" s="1"/>
  <c r="M23" i="30" s="1"/>
  <c r="Y28" i="63"/>
  <c r="Y29" s="1"/>
  <c r="M24" i="30" s="1"/>
  <c r="Z28" i="63"/>
  <c r="Z29" s="1"/>
  <c r="M25" i="30" s="1"/>
  <c r="AA28" i="63"/>
  <c r="AB28"/>
  <c r="AB29" s="1"/>
  <c r="M27" i="30" s="1"/>
  <c r="AC28" i="63"/>
  <c r="AC29" s="1"/>
  <c r="AD28"/>
  <c r="AD29" s="1"/>
  <c r="M29" i="30" s="1"/>
  <c r="AE28" i="63"/>
  <c r="AF28"/>
  <c r="AF29" s="1"/>
  <c r="M31" i="30" s="1"/>
  <c r="AG28" i="63"/>
  <c r="AG29" s="1"/>
  <c r="M32" i="30" s="1"/>
  <c r="AH28" i="63"/>
  <c r="AH29" s="1"/>
  <c r="M33" i="30" s="1"/>
  <c r="AI28" i="63"/>
  <c r="U28"/>
  <c r="U29" s="1"/>
  <c r="M20" i="30" s="1"/>
  <c r="I32"/>
  <c r="I33"/>
  <c r="I34"/>
  <c r="P14" i="1"/>
  <c r="E34" i="47" s="1"/>
  <c r="O14" i="1"/>
  <c r="F33" i="30" s="1"/>
  <c r="N14" i="1"/>
  <c r="E32" i="47" s="1"/>
  <c r="M14" i="1"/>
  <c r="N31" i="30" s="1"/>
  <c r="L14" i="1"/>
  <c r="J30" i="47" s="1"/>
  <c r="K14" i="1"/>
  <c r="R29" i="56" s="1"/>
  <c r="J14" i="1"/>
  <c r="E28" i="30" s="1"/>
  <c r="I14" i="1"/>
  <c r="N27" i="30" s="1"/>
  <c r="H14" i="1"/>
  <c r="G14"/>
  <c r="F25" i="30" s="1"/>
  <c r="F14" i="1"/>
  <c r="E24" i="30" s="1"/>
  <c r="E14" i="1"/>
  <c r="N23" i="30" s="1"/>
  <c r="D14" i="1"/>
  <c r="R22" i="30" s="1"/>
  <c r="C14" i="1"/>
  <c r="E21" i="47" s="1"/>
  <c r="B14" i="1"/>
  <c r="E20" i="47" s="1"/>
  <c r="I1" i="30"/>
  <c r="I3"/>
  <c r="I5"/>
  <c r="I7"/>
  <c r="B11"/>
  <c r="B11" i="56" s="1"/>
  <c r="B12" i="30"/>
  <c r="B12" i="56" s="1"/>
  <c r="B13" i="30"/>
  <c r="B13" i="58" s="1"/>
  <c r="B14" i="30"/>
  <c r="I15"/>
  <c r="B20"/>
  <c r="C20"/>
  <c r="B21"/>
  <c r="C21"/>
  <c r="B22"/>
  <c r="C22"/>
  <c r="B23"/>
  <c r="C23"/>
  <c r="B24"/>
  <c r="C24"/>
  <c r="B25"/>
  <c r="C25"/>
  <c r="B26"/>
  <c r="C26"/>
  <c r="B27"/>
  <c r="C27"/>
  <c r="B28"/>
  <c r="C28"/>
  <c r="B29"/>
  <c r="C29"/>
  <c r="B30"/>
  <c r="C30"/>
  <c r="B31"/>
  <c r="C31"/>
  <c r="B32"/>
  <c r="C32"/>
  <c r="B33"/>
  <c r="C33"/>
  <c r="B34"/>
  <c r="C34"/>
  <c r="C37"/>
  <c r="A12" i="67"/>
  <c r="A13" s="1"/>
  <c r="A14" s="1"/>
  <c r="A18" s="1"/>
  <c r="A19" s="1"/>
  <c r="A20" s="1"/>
  <c r="A21" s="1"/>
  <c r="A22" s="1"/>
  <c r="A23" s="1"/>
  <c r="A24" s="1"/>
  <c r="A25" s="1"/>
  <c r="A29" s="1"/>
  <c r="A30" s="1"/>
  <c r="A31" s="1"/>
  <c r="A32" s="1"/>
  <c r="A12" i="68"/>
  <c r="A13" s="1"/>
  <c r="A14" s="1"/>
  <c r="A15" s="1"/>
  <c r="A16" s="1"/>
  <c r="A17" s="1"/>
  <c r="A21" s="1"/>
  <c r="A22" s="1"/>
  <c r="A23" s="1"/>
  <c r="A24" s="1"/>
  <c r="I1" i="62"/>
  <c r="I3"/>
  <c r="I5"/>
  <c r="I7"/>
  <c r="U9"/>
  <c r="V9"/>
  <c r="W9"/>
  <c r="X9"/>
  <c r="Y9"/>
  <c r="Z9"/>
  <c r="AA9"/>
  <c r="AB9"/>
  <c r="AC9"/>
  <c r="AD9"/>
  <c r="AE9"/>
  <c r="AF9"/>
  <c r="AG9"/>
  <c r="AH9"/>
  <c r="AI9"/>
  <c r="I1" i="63"/>
  <c r="I3"/>
  <c r="I5"/>
  <c r="I7"/>
  <c r="U9"/>
  <c r="V9"/>
  <c r="W9"/>
  <c r="X9"/>
  <c r="Y9"/>
  <c r="Z9"/>
  <c r="AA9"/>
  <c r="AB9"/>
  <c r="AC9"/>
  <c r="AD9"/>
  <c r="AE9"/>
  <c r="AF9"/>
  <c r="AG9"/>
  <c r="AH9"/>
  <c r="AI9"/>
  <c r="M26" i="30"/>
  <c r="M26" i="58" s="1"/>
  <c r="I1" i="64"/>
  <c r="I3"/>
  <c r="I5"/>
  <c r="I7"/>
  <c r="U9"/>
  <c r="V9"/>
  <c r="W9"/>
  <c r="X9"/>
  <c r="Y9"/>
  <c r="Z9"/>
  <c r="AA9"/>
  <c r="AB9"/>
  <c r="AC9"/>
  <c r="AD9"/>
  <c r="AE9"/>
  <c r="AF9"/>
  <c r="AG9"/>
  <c r="AH9"/>
  <c r="AI9"/>
  <c r="I1" i="65"/>
  <c r="I3"/>
  <c r="I5"/>
  <c r="I7"/>
  <c r="U9"/>
  <c r="V9"/>
  <c r="W9"/>
  <c r="X9"/>
  <c r="Y9"/>
  <c r="Z9"/>
  <c r="AA9"/>
  <c r="AB9"/>
  <c r="AC9"/>
  <c r="AD9"/>
  <c r="AE9"/>
  <c r="AF9"/>
  <c r="AG9"/>
  <c r="AH9"/>
  <c r="AI9"/>
  <c r="U28" i="30"/>
  <c r="U33"/>
  <c r="U33" i="57" s="1"/>
  <c r="U24" i="30"/>
  <c r="U24" i="59" s="1"/>
  <c r="I10" i="1"/>
  <c r="K38" s="1"/>
  <c r="E20" i="30"/>
  <c r="F21"/>
  <c r="R26"/>
  <c r="F29"/>
  <c r="E32"/>
  <c r="R34"/>
  <c r="L15" i="1"/>
  <c r="L17"/>
  <c r="M17"/>
  <c r="I1" i="47"/>
  <c r="I3"/>
  <c r="I5"/>
  <c r="I7"/>
  <c r="B10"/>
  <c r="I10"/>
  <c r="Q10"/>
  <c r="Y10"/>
  <c r="I11"/>
  <c r="J21" s="1"/>
  <c r="I12"/>
  <c r="I13"/>
  <c r="R21" s="1"/>
  <c r="Q13"/>
  <c r="Y13"/>
  <c r="B14"/>
  <c r="I14"/>
  <c r="V21" s="1"/>
  <c r="B20"/>
  <c r="C20"/>
  <c r="C21"/>
  <c r="C22"/>
  <c r="C23"/>
  <c r="C24"/>
  <c r="C25"/>
  <c r="E25"/>
  <c r="C26"/>
  <c r="C27"/>
  <c r="C28"/>
  <c r="F28"/>
  <c r="J28"/>
  <c r="C29"/>
  <c r="J29"/>
  <c r="C30"/>
  <c r="C31"/>
  <c r="C32"/>
  <c r="F32"/>
  <c r="J32"/>
  <c r="C33"/>
  <c r="J33"/>
  <c r="R33"/>
  <c r="C34"/>
  <c r="N34"/>
  <c r="I1" i="56"/>
  <c r="I3"/>
  <c r="I5"/>
  <c r="I7"/>
  <c r="B10"/>
  <c r="I10"/>
  <c r="F23" s="1"/>
  <c r="Q10"/>
  <c r="Y10"/>
  <c r="I11"/>
  <c r="J24" s="1"/>
  <c r="I12"/>
  <c r="N20" s="1"/>
  <c r="I13"/>
  <c r="R22" s="1"/>
  <c r="Q13"/>
  <c r="Y13"/>
  <c r="B14"/>
  <c r="I14"/>
  <c r="C20"/>
  <c r="E20"/>
  <c r="C21"/>
  <c r="C22"/>
  <c r="E22"/>
  <c r="C23"/>
  <c r="J23"/>
  <c r="C24"/>
  <c r="C25"/>
  <c r="E25"/>
  <c r="C26"/>
  <c r="E26"/>
  <c r="C27"/>
  <c r="E27"/>
  <c r="R27"/>
  <c r="C28"/>
  <c r="E28"/>
  <c r="N28"/>
  <c r="R28"/>
  <c r="B29"/>
  <c r="C29"/>
  <c r="E29"/>
  <c r="V29"/>
  <c r="C30"/>
  <c r="E30"/>
  <c r="J30"/>
  <c r="R30"/>
  <c r="V30"/>
  <c r="C31"/>
  <c r="E31"/>
  <c r="R31"/>
  <c r="C32"/>
  <c r="E32"/>
  <c r="F32"/>
  <c r="V32"/>
  <c r="C33"/>
  <c r="E33"/>
  <c r="V33"/>
  <c r="C34"/>
  <c r="F34"/>
  <c r="R34"/>
  <c r="V34"/>
  <c r="I1" i="57"/>
  <c r="I3"/>
  <c r="I5"/>
  <c r="I7"/>
  <c r="B10"/>
  <c r="I10"/>
  <c r="F20" s="1"/>
  <c r="Q10"/>
  <c r="Y10"/>
  <c r="I11"/>
  <c r="J20" s="1"/>
  <c r="B12"/>
  <c r="I12"/>
  <c r="B13"/>
  <c r="I13"/>
  <c r="R22" s="1"/>
  <c r="Q13"/>
  <c r="Y13"/>
  <c r="B14"/>
  <c r="I14"/>
  <c r="V20" s="1"/>
  <c r="C20"/>
  <c r="C21"/>
  <c r="E21"/>
  <c r="V21"/>
  <c r="C22"/>
  <c r="E22"/>
  <c r="J22"/>
  <c r="C23"/>
  <c r="J23"/>
  <c r="V23"/>
  <c r="C24"/>
  <c r="E24"/>
  <c r="C25"/>
  <c r="R25"/>
  <c r="V25"/>
  <c r="C26"/>
  <c r="E26"/>
  <c r="J26"/>
  <c r="R26"/>
  <c r="C27"/>
  <c r="E27"/>
  <c r="F27"/>
  <c r="J27"/>
  <c r="V27"/>
  <c r="C28"/>
  <c r="E28"/>
  <c r="R28"/>
  <c r="C29"/>
  <c r="E29"/>
  <c r="J29"/>
  <c r="R29"/>
  <c r="V29"/>
  <c r="B30"/>
  <c r="C30"/>
  <c r="E30"/>
  <c r="F30"/>
  <c r="J30"/>
  <c r="N30"/>
  <c r="R30"/>
  <c r="V30"/>
  <c r="C31"/>
  <c r="E31"/>
  <c r="F31"/>
  <c r="J31"/>
  <c r="R31"/>
  <c r="V31"/>
  <c r="C32"/>
  <c r="F32"/>
  <c r="J32"/>
  <c r="N32"/>
  <c r="V32"/>
  <c r="C33"/>
  <c r="E33"/>
  <c r="J33"/>
  <c r="N33"/>
  <c r="R33"/>
  <c r="C34"/>
  <c r="E34"/>
  <c r="F34"/>
  <c r="J34"/>
  <c r="N34"/>
  <c r="R34"/>
  <c r="V34"/>
  <c r="I1" i="58"/>
  <c r="I3"/>
  <c r="I5"/>
  <c r="I7"/>
  <c r="B10"/>
  <c r="I10"/>
  <c r="Q10"/>
  <c r="Y10"/>
  <c r="I11"/>
  <c r="I12"/>
  <c r="N22" s="1"/>
  <c r="I13"/>
  <c r="R20" s="1"/>
  <c r="Q13"/>
  <c r="Y13"/>
  <c r="B14"/>
  <c r="I14"/>
  <c r="V21" s="1"/>
  <c r="C20"/>
  <c r="C21"/>
  <c r="E21"/>
  <c r="J21"/>
  <c r="C22"/>
  <c r="E22"/>
  <c r="C23"/>
  <c r="E23"/>
  <c r="C24"/>
  <c r="E24"/>
  <c r="J24"/>
  <c r="U24"/>
  <c r="V24"/>
  <c r="C25"/>
  <c r="J25"/>
  <c r="C26"/>
  <c r="E26"/>
  <c r="J26"/>
  <c r="V26"/>
  <c r="C27"/>
  <c r="E27"/>
  <c r="N27"/>
  <c r="R27"/>
  <c r="C28"/>
  <c r="F28"/>
  <c r="J28"/>
  <c r="N28"/>
  <c r="R28"/>
  <c r="C29"/>
  <c r="E29"/>
  <c r="J29"/>
  <c r="N29"/>
  <c r="R29"/>
  <c r="C30"/>
  <c r="E30"/>
  <c r="F30"/>
  <c r="J30"/>
  <c r="N30"/>
  <c r="R30"/>
  <c r="V30"/>
  <c r="B31"/>
  <c r="C31"/>
  <c r="E31"/>
  <c r="F31"/>
  <c r="N31"/>
  <c r="R31"/>
  <c r="V31"/>
  <c r="C32"/>
  <c r="E32"/>
  <c r="F32"/>
  <c r="J32"/>
  <c r="N32"/>
  <c r="V32"/>
  <c r="C33"/>
  <c r="E33"/>
  <c r="F33"/>
  <c r="N33"/>
  <c r="R33"/>
  <c r="U33"/>
  <c r="V33"/>
  <c r="C34"/>
  <c r="E34"/>
  <c r="F34"/>
  <c r="J34"/>
  <c r="N34"/>
  <c r="V34"/>
  <c r="I1" i="59"/>
  <c r="I3"/>
  <c r="I5"/>
  <c r="I7"/>
  <c r="B10"/>
  <c r="I10"/>
  <c r="F20" s="1"/>
  <c r="Q10"/>
  <c r="Y10"/>
  <c r="I11"/>
  <c r="J20" s="1"/>
  <c r="B12"/>
  <c r="I12"/>
  <c r="N33" s="1"/>
  <c r="I13"/>
  <c r="R20" s="1"/>
  <c r="Q13"/>
  <c r="Y13"/>
  <c r="B14"/>
  <c r="I14"/>
  <c r="V20" s="1"/>
  <c r="C20"/>
  <c r="E20"/>
  <c r="C21"/>
  <c r="E21"/>
  <c r="C22"/>
  <c r="E22"/>
  <c r="F22"/>
  <c r="J22"/>
  <c r="C23"/>
  <c r="E23"/>
  <c r="F23"/>
  <c r="N23"/>
  <c r="R23"/>
  <c r="C24"/>
  <c r="E24"/>
  <c r="F24"/>
  <c r="J24"/>
  <c r="C25"/>
  <c r="E25"/>
  <c r="F25"/>
  <c r="J25"/>
  <c r="V25"/>
  <c r="C26"/>
  <c r="E26"/>
  <c r="J26"/>
  <c r="C27"/>
  <c r="E27"/>
  <c r="F27"/>
  <c r="J27"/>
  <c r="N27"/>
  <c r="R27"/>
  <c r="V27"/>
  <c r="C28"/>
  <c r="E28"/>
  <c r="F28"/>
  <c r="J28"/>
  <c r="N28"/>
  <c r="R28"/>
  <c r="V28"/>
  <c r="C29"/>
  <c r="E29"/>
  <c r="F29"/>
  <c r="J29"/>
  <c r="N29"/>
  <c r="R29"/>
  <c r="V29"/>
  <c r="C30"/>
  <c r="E30"/>
  <c r="F30"/>
  <c r="J30"/>
  <c r="N30"/>
  <c r="R30"/>
  <c r="V30"/>
  <c r="C31"/>
  <c r="E31"/>
  <c r="F31"/>
  <c r="J31"/>
  <c r="N31"/>
  <c r="R31"/>
  <c r="V31"/>
  <c r="B32"/>
  <c r="C32"/>
  <c r="E32"/>
  <c r="F32"/>
  <c r="J32"/>
  <c r="N32"/>
  <c r="R32"/>
  <c r="V32"/>
  <c r="C33"/>
  <c r="E33"/>
  <c r="F33"/>
  <c r="J33"/>
  <c r="R33"/>
  <c r="V33"/>
  <c r="C34"/>
  <c r="E34"/>
  <c r="F34"/>
  <c r="J34"/>
  <c r="N34"/>
  <c r="R34"/>
  <c r="V34"/>
  <c r="I1" i="60"/>
  <c r="I3"/>
  <c r="I5"/>
  <c r="I7"/>
  <c r="B10"/>
  <c r="I10"/>
  <c r="F21" s="1"/>
  <c r="Q10"/>
  <c r="Y10"/>
  <c r="I11"/>
  <c r="J20" s="1"/>
  <c r="B12"/>
  <c r="I12"/>
  <c r="N21" s="1"/>
  <c r="B13"/>
  <c r="I13"/>
  <c r="R21" s="1"/>
  <c r="Q13"/>
  <c r="Y13"/>
  <c r="B14"/>
  <c r="I14"/>
  <c r="V21" s="1"/>
  <c r="C20"/>
  <c r="E20"/>
  <c r="C21"/>
  <c r="E21"/>
  <c r="C22"/>
  <c r="E22"/>
  <c r="C23"/>
  <c r="E23"/>
  <c r="C24"/>
  <c r="E24"/>
  <c r="U24"/>
  <c r="C25"/>
  <c r="E25"/>
  <c r="F25"/>
  <c r="V25"/>
  <c r="C26"/>
  <c r="E26"/>
  <c r="M26"/>
  <c r="N26"/>
  <c r="C27"/>
  <c r="E27"/>
  <c r="F27"/>
  <c r="J27"/>
  <c r="R27"/>
  <c r="V27"/>
  <c r="C28"/>
  <c r="E28"/>
  <c r="J28"/>
  <c r="N28"/>
  <c r="R28"/>
  <c r="C29"/>
  <c r="E29"/>
  <c r="F29"/>
  <c r="J29"/>
  <c r="R29"/>
  <c r="V29"/>
  <c r="C30"/>
  <c r="E30"/>
  <c r="J30"/>
  <c r="N30"/>
  <c r="R30"/>
  <c r="C31"/>
  <c r="E31"/>
  <c r="F31"/>
  <c r="J31"/>
  <c r="R31"/>
  <c r="V31"/>
  <c r="C32"/>
  <c r="E32"/>
  <c r="J32"/>
  <c r="N32"/>
  <c r="R32"/>
  <c r="B33"/>
  <c r="C33"/>
  <c r="E33"/>
  <c r="F33"/>
  <c r="J33"/>
  <c r="N33"/>
  <c r="V33"/>
  <c r="C34"/>
  <c r="E34"/>
  <c r="F34"/>
  <c r="N34"/>
  <c r="R34"/>
  <c r="V34"/>
  <c r="I1" i="61"/>
  <c r="I3"/>
  <c r="I5"/>
  <c r="I7"/>
  <c r="B10"/>
  <c r="I10"/>
  <c r="F21" s="1"/>
  <c r="Q10"/>
  <c r="Y10"/>
  <c r="I11"/>
  <c r="J20" s="1"/>
  <c r="B12"/>
  <c r="I12"/>
  <c r="B13"/>
  <c r="I13"/>
  <c r="R21" s="1"/>
  <c r="Q13"/>
  <c r="Y13"/>
  <c r="B14"/>
  <c r="I14"/>
  <c r="V21" s="1"/>
  <c r="C20"/>
  <c r="E20"/>
  <c r="N20"/>
  <c r="C21"/>
  <c r="E21"/>
  <c r="J21"/>
  <c r="N21"/>
  <c r="C22"/>
  <c r="E22"/>
  <c r="N22"/>
  <c r="R22"/>
  <c r="C23"/>
  <c r="E23"/>
  <c r="N23"/>
  <c r="V23"/>
  <c r="C24"/>
  <c r="E24"/>
  <c r="F24"/>
  <c r="N24"/>
  <c r="R24"/>
  <c r="U24"/>
  <c r="V24"/>
  <c r="C25"/>
  <c r="E25"/>
  <c r="J25"/>
  <c r="N25"/>
  <c r="V25"/>
  <c r="C26"/>
  <c r="E26"/>
  <c r="F26"/>
  <c r="N26"/>
  <c r="V26"/>
  <c r="C27"/>
  <c r="E27"/>
  <c r="F27"/>
  <c r="J27"/>
  <c r="N27"/>
  <c r="V27"/>
  <c r="C28"/>
  <c r="E28"/>
  <c r="F28"/>
  <c r="N28"/>
  <c r="R28"/>
  <c r="V28"/>
  <c r="C29"/>
  <c r="E29"/>
  <c r="F29"/>
  <c r="J29"/>
  <c r="N29"/>
  <c r="V29"/>
  <c r="C30"/>
  <c r="E30"/>
  <c r="F30"/>
  <c r="N30"/>
  <c r="R30"/>
  <c r="V30"/>
  <c r="C31"/>
  <c r="E31"/>
  <c r="F31"/>
  <c r="J31"/>
  <c r="N31"/>
  <c r="V31"/>
  <c r="C32"/>
  <c r="E32"/>
  <c r="F32"/>
  <c r="N32"/>
  <c r="R32"/>
  <c r="V32"/>
  <c r="C33"/>
  <c r="E33"/>
  <c r="F33"/>
  <c r="J33"/>
  <c r="N33"/>
  <c r="U33"/>
  <c r="V33"/>
  <c r="B34"/>
  <c r="C34"/>
  <c r="E34"/>
  <c r="F34"/>
  <c r="J34"/>
  <c r="N34"/>
  <c r="R34"/>
  <c r="V34"/>
  <c r="I1" i="48"/>
  <c r="I3"/>
  <c r="I5"/>
  <c r="I7"/>
  <c r="B10"/>
  <c r="I10"/>
  <c r="F24" s="1"/>
  <c r="Q10"/>
  <c r="Y10"/>
  <c r="I11"/>
  <c r="J21" s="1"/>
  <c r="B12"/>
  <c r="I12"/>
  <c r="N21" s="1"/>
  <c r="B13"/>
  <c r="I13"/>
  <c r="R22" s="1"/>
  <c r="Q13"/>
  <c r="Y13"/>
  <c r="B14"/>
  <c r="I14"/>
  <c r="V20" s="1"/>
  <c r="C20"/>
  <c r="E20"/>
  <c r="B21"/>
  <c r="C21"/>
  <c r="E21"/>
  <c r="F21"/>
  <c r="C22"/>
  <c r="E22"/>
  <c r="F22"/>
  <c r="C23"/>
  <c r="E23"/>
  <c r="F23"/>
  <c r="C24"/>
  <c r="E24"/>
  <c r="N24"/>
  <c r="U24"/>
  <c r="C25"/>
  <c r="E25"/>
  <c r="F25"/>
  <c r="C26"/>
  <c r="E26"/>
  <c r="C27"/>
  <c r="E27"/>
  <c r="F27"/>
  <c r="N27"/>
  <c r="R27"/>
  <c r="V27"/>
  <c r="C28"/>
  <c r="E28"/>
  <c r="F28"/>
  <c r="J28"/>
  <c r="N28"/>
  <c r="V28"/>
  <c r="C29"/>
  <c r="E29"/>
  <c r="F29"/>
  <c r="N29"/>
  <c r="R29"/>
  <c r="V29"/>
  <c r="C30"/>
  <c r="E30"/>
  <c r="F30"/>
  <c r="J30"/>
  <c r="N30"/>
  <c r="V30"/>
  <c r="C31"/>
  <c r="E31"/>
  <c r="F31"/>
  <c r="N31"/>
  <c r="R31"/>
  <c r="V31"/>
  <c r="C32"/>
  <c r="E32"/>
  <c r="F32"/>
  <c r="J32"/>
  <c r="N32"/>
  <c r="V32"/>
  <c r="C33"/>
  <c r="E33"/>
  <c r="F33"/>
  <c r="N33"/>
  <c r="R33"/>
  <c r="U33"/>
  <c r="V33"/>
  <c r="C34"/>
  <c r="E34"/>
  <c r="F34"/>
  <c r="J34"/>
  <c r="N34"/>
  <c r="V34"/>
  <c r="I1" i="49"/>
  <c r="I3"/>
  <c r="I5"/>
  <c r="I7"/>
  <c r="B10"/>
  <c r="I10"/>
  <c r="F22" s="1"/>
  <c r="Q10"/>
  <c r="Y10"/>
  <c r="B11"/>
  <c r="I11"/>
  <c r="J23" s="1"/>
  <c r="B12"/>
  <c r="I12"/>
  <c r="N20" s="1"/>
  <c r="B13"/>
  <c r="I13"/>
  <c r="R21" s="1"/>
  <c r="Q13"/>
  <c r="Y13"/>
  <c r="B14"/>
  <c r="I14"/>
  <c r="V21" s="1"/>
  <c r="C20"/>
  <c r="E20"/>
  <c r="J20"/>
  <c r="C21"/>
  <c r="E21"/>
  <c r="F21"/>
  <c r="B22"/>
  <c r="C22"/>
  <c r="E22"/>
  <c r="R22"/>
  <c r="C23"/>
  <c r="E23"/>
  <c r="R23"/>
  <c r="C24"/>
  <c r="E24"/>
  <c r="F24"/>
  <c r="U24"/>
  <c r="C25"/>
  <c r="E25"/>
  <c r="F25"/>
  <c r="R25"/>
  <c r="C26"/>
  <c r="E26"/>
  <c r="J26"/>
  <c r="R26"/>
  <c r="C27"/>
  <c r="E27"/>
  <c r="F27"/>
  <c r="J27"/>
  <c r="R27"/>
  <c r="V27"/>
  <c r="C28"/>
  <c r="E28"/>
  <c r="F28"/>
  <c r="J28"/>
  <c r="N28"/>
  <c r="R28"/>
  <c r="V28"/>
  <c r="C29"/>
  <c r="E29"/>
  <c r="F29"/>
  <c r="J29"/>
  <c r="R29"/>
  <c r="V29"/>
  <c r="C30"/>
  <c r="E30"/>
  <c r="F30"/>
  <c r="J30"/>
  <c r="N30"/>
  <c r="R30"/>
  <c r="V30"/>
  <c r="C31"/>
  <c r="E31"/>
  <c r="G31" s="1"/>
  <c r="F31"/>
  <c r="J31"/>
  <c r="R31"/>
  <c r="V31"/>
  <c r="C32"/>
  <c r="E32"/>
  <c r="F32"/>
  <c r="J32"/>
  <c r="N32"/>
  <c r="R32"/>
  <c r="V32"/>
  <c r="C33"/>
  <c r="E33"/>
  <c r="F33"/>
  <c r="J33"/>
  <c r="R33"/>
  <c r="U33"/>
  <c r="V33"/>
  <c r="C34"/>
  <c r="E34"/>
  <c r="F34"/>
  <c r="J34"/>
  <c r="N34"/>
  <c r="R34"/>
  <c r="V34"/>
  <c r="I1" i="50"/>
  <c r="I3"/>
  <c r="I5"/>
  <c r="I7"/>
  <c r="B10"/>
  <c r="I10"/>
  <c r="F20" s="1"/>
  <c r="Q10"/>
  <c r="Y10"/>
  <c r="I11"/>
  <c r="J21" s="1"/>
  <c r="B12"/>
  <c r="I12"/>
  <c r="N21" s="1"/>
  <c r="B13"/>
  <c r="I13"/>
  <c r="R20" s="1"/>
  <c r="Q13"/>
  <c r="Y13"/>
  <c r="B14"/>
  <c r="I14"/>
  <c r="V21" s="1"/>
  <c r="C20"/>
  <c r="E20"/>
  <c r="N20"/>
  <c r="C21"/>
  <c r="E21"/>
  <c r="C22"/>
  <c r="E22"/>
  <c r="F22"/>
  <c r="N22"/>
  <c r="B23"/>
  <c r="C23"/>
  <c r="E23"/>
  <c r="F23"/>
  <c r="N23"/>
  <c r="C24"/>
  <c r="E24"/>
  <c r="J24"/>
  <c r="N24"/>
  <c r="U24"/>
  <c r="C25"/>
  <c r="E25"/>
  <c r="N25"/>
  <c r="C26"/>
  <c r="E26"/>
  <c r="N26"/>
  <c r="C27"/>
  <c r="E27"/>
  <c r="F27"/>
  <c r="J27"/>
  <c r="N27"/>
  <c r="R27"/>
  <c r="V27"/>
  <c r="C28"/>
  <c r="E28"/>
  <c r="J28"/>
  <c r="N28"/>
  <c r="R28"/>
  <c r="C29"/>
  <c r="E29"/>
  <c r="F29"/>
  <c r="J29"/>
  <c r="N29"/>
  <c r="R29"/>
  <c r="V29"/>
  <c r="C30"/>
  <c r="E30"/>
  <c r="J30"/>
  <c r="N30"/>
  <c r="R30"/>
  <c r="C31"/>
  <c r="E31"/>
  <c r="F31"/>
  <c r="J31"/>
  <c r="N31"/>
  <c r="R31"/>
  <c r="V31"/>
  <c r="C32"/>
  <c r="E32"/>
  <c r="J32"/>
  <c r="N32"/>
  <c r="R32"/>
  <c r="C33"/>
  <c r="E33"/>
  <c r="F33"/>
  <c r="J33"/>
  <c r="N33"/>
  <c r="R33"/>
  <c r="U33"/>
  <c r="V33"/>
  <c r="C34"/>
  <c r="E34"/>
  <c r="J34"/>
  <c r="N34"/>
  <c r="R34"/>
  <c r="I1" i="51"/>
  <c r="I3"/>
  <c r="I5"/>
  <c r="I7"/>
  <c r="B10"/>
  <c r="I10"/>
  <c r="F20" s="1"/>
  <c r="Q10"/>
  <c r="Y10"/>
  <c r="I11"/>
  <c r="J24" s="1"/>
  <c r="B12"/>
  <c r="I12"/>
  <c r="N21" s="1"/>
  <c r="B13"/>
  <c r="I13"/>
  <c r="R25" s="1"/>
  <c r="Q13"/>
  <c r="Y13"/>
  <c r="B14"/>
  <c r="I14"/>
  <c r="V20" s="1"/>
  <c r="C20"/>
  <c r="E20"/>
  <c r="N20"/>
  <c r="R20"/>
  <c r="C21"/>
  <c r="E21"/>
  <c r="J21"/>
  <c r="R21"/>
  <c r="C22"/>
  <c r="E22"/>
  <c r="N22"/>
  <c r="C23"/>
  <c r="E23"/>
  <c r="J23"/>
  <c r="R23"/>
  <c r="V23"/>
  <c r="B24"/>
  <c r="C24"/>
  <c r="E24"/>
  <c r="F24"/>
  <c r="N24"/>
  <c r="U24"/>
  <c r="V24"/>
  <c r="C25"/>
  <c r="E25"/>
  <c r="J25"/>
  <c r="N25"/>
  <c r="V25"/>
  <c r="C26"/>
  <c r="E26"/>
  <c r="F26"/>
  <c r="M26"/>
  <c r="N26"/>
  <c r="R26"/>
  <c r="V26"/>
  <c r="C27"/>
  <c r="E27"/>
  <c r="F27"/>
  <c r="J27"/>
  <c r="N27"/>
  <c r="V27"/>
  <c r="C28"/>
  <c r="E28"/>
  <c r="F28"/>
  <c r="N28"/>
  <c r="R28"/>
  <c r="V28"/>
  <c r="C29"/>
  <c r="E29"/>
  <c r="F29"/>
  <c r="J29"/>
  <c r="N29"/>
  <c r="V29"/>
  <c r="C30"/>
  <c r="E30"/>
  <c r="F30"/>
  <c r="N30"/>
  <c r="R30"/>
  <c r="V30"/>
  <c r="C31"/>
  <c r="E31"/>
  <c r="F31"/>
  <c r="J31"/>
  <c r="N31"/>
  <c r="V31"/>
  <c r="C32"/>
  <c r="E32"/>
  <c r="F32"/>
  <c r="N32"/>
  <c r="R32"/>
  <c r="V32"/>
  <c r="C33"/>
  <c r="E33"/>
  <c r="F33"/>
  <c r="J33"/>
  <c r="N33"/>
  <c r="U33"/>
  <c r="V33"/>
  <c r="C34"/>
  <c r="E34"/>
  <c r="F34"/>
  <c r="N34"/>
  <c r="R34"/>
  <c r="V34"/>
  <c r="I1" i="52"/>
  <c r="I3"/>
  <c r="I5"/>
  <c r="I7"/>
  <c r="B10"/>
  <c r="I10"/>
  <c r="F20" s="1"/>
  <c r="Q10"/>
  <c r="Y10"/>
  <c r="I11"/>
  <c r="J20" s="1"/>
  <c r="B12"/>
  <c r="I12"/>
  <c r="N26" s="1"/>
  <c r="B13"/>
  <c r="I13"/>
  <c r="R21" s="1"/>
  <c r="Q13"/>
  <c r="Y13"/>
  <c r="B14"/>
  <c r="I14"/>
  <c r="V20" s="1"/>
  <c r="C20"/>
  <c r="E20"/>
  <c r="R20"/>
  <c r="C21"/>
  <c r="E21"/>
  <c r="F21"/>
  <c r="J21"/>
  <c r="V21"/>
  <c r="C22"/>
  <c r="E22"/>
  <c r="R22"/>
  <c r="C23"/>
  <c r="E23"/>
  <c r="F23"/>
  <c r="J23"/>
  <c r="V23"/>
  <c r="C24"/>
  <c r="E24"/>
  <c r="R24"/>
  <c r="U24"/>
  <c r="B25"/>
  <c r="C25"/>
  <c r="E25"/>
  <c r="N25"/>
  <c r="C26"/>
  <c r="E26"/>
  <c r="J26"/>
  <c r="M26"/>
  <c r="V26"/>
  <c r="C27"/>
  <c r="E27"/>
  <c r="J27"/>
  <c r="N27"/>
  <c r="R27"/>
  <c r="C28"/>
  <c r="E28"/>
  <c r="F28"/>
  <c r="J28"/>
  <c r="N28"/>
  <c r="R28"/>
  <c r="V28"/>
  <c r="C29"/>
  <c r="E29"/>
  <c r="J29"/>
  <c r="N29"/>
  <c r="R29"/>
  <c r="C30"/>
  <c r="E30"/>
  <c r="F30"/>
  <c r="J30"/>
  <c r="N30"/>
  <c r="R30"/>
  <c r="V30"/>
  <c r="C31"/>
  <c r="E31"/>
  <c r="J31"/>
  <c r="N31"/>
  <c r="R31"/>
  <c r="C32"/>
  <c r="E32"/>
  <c r="F32"/>
  <c r="J32"/>
  <c r="N32"/>
  <c r="R32"/>
  <c r="V32"/>
  <c r="C33"/>
  <c r="E33"/>
  <c r="J33"/>
  <c r="N33"/>
  <c r="R33"/>
  <c r="U33"/>
  <c r="C34"/>
  <c r="E34"/>
  <c r="F34"/>
  <c r="J34"/>
  <c r="N34"/>
  <c r="R34"/>
  <c r="V34"/>
  <c r="I1" i="53"/>
  <c r="I3"/>
  <c r="I5"/>
  <c r="I7"/>
  <c r="B10"/>
  <c r="I10"/>
  <c r="F21" s="1"/>
  <c r="Q10"/>
  <c r="Y10"/>
  <c r="I11"/>
  <c r="J20" s="1"/>
  <c r="B12"/>
  <c r="I12"/>
  <c r="N20" s="1"/>
  <c r="B13"/>
  <c r="I13"/>
  <c r="R21" s="1"/>
  <c r="Q13"/>
  <c r="Y13"/>
  <c r="B14"/>
  <c r="I14"/>
  <c r="V21" s="1"/>
  <c r="C20"/>
  <c r="E20"/>
  <c r="F20"/>
  <c r="R20"/>
  <c r="C21"/>
  <c r="E21"/>
  <c r="C22"/>
  <c r="E22"/>
  <c r="F22"/>
  <c r="R22"/>
  <c r="C23"/>
  <c r="E23"/>
  <c r="C24"/>
  <c r="E24"/>
  <c r="F24"/>
  <c r="U24"/>
  <c r="C25"/>
  <c r="E25"/>
  <c r="J25"/>
  <c r="B26"/>
  <c r="C26"/>
  <c r="E26"/>
  <c r="F26"/>
  <c r="J26"/>
  <c r="V26"/>
  <c r="C27"/>
  <c r="E27"/>
  <c r="F27"/>
  <c r="N27"/>
  <c r="R27"/>
  <c r="V27"/>
  <c r="C28"/>
  <c r="E28"/>
  <c r="F28"/>
  <c r="J28"/>
  <c r="N28"/>
  <c r="V28"/>
  <c r="C29"/>
  <c r="E29"/>
  <c r="F29"/>
  <c r="N29"/>
  <c r="R29"/>
  <c r="V29"/>
  <c r="C30"/>
  <c r="E30"/>
  <c r="F30"/>
  <c r="J30"/>
  <c r="N30"/>
  <c r="V30"/>
  <c r="C31"/>
  <c r="E31"/>
  <c r="F31"/>
  <c r="N31"/>
  <c r="R31"/>
  <c r="V31"/>
  <c r="C32"/>
  <c r="E32"/>
  <c r="F32"/>
  <c r="J32"/>
  <c r="N32"/>
  <c r="V32"/>
  <c r="C33"/>
  <c r="E33"/>
  <c r="F33"/>
  <c r="N33"/>
  <c r="R33"/>
  <c r="U33"/>
  <c r="V33"/>
  <c r="C34"/>
  <c r="E34"/>
  <c r="F34"/>
  <c r="J34"/>
  <c r="N34"/>
  <c r="V34"/>
  <c r="I1" i="54"/>
  <c r="I3"/>
  <c r="I5"/>
  <c r="I7"/>
  <c r="B10"/>
  <c r="I10"/>
  <c r="F22" s="1"/>
  <c r="Q10"/>
  <c r="Y10"/>
  <c r="I11"/>
  <c r="J22" s="1"/>
  <c r="B12"/>
  <c r="I12"/>
  <c r="N20" s="1"/>
  <c r="B13"/>
  <c r="I13"/>
  <c r="R21" s="1"/>
  <c r="Q13"/>
  <c r="Y13"/>
  <c r="B14"/>
  <c r="I14"/>
  <c r="V23" s="1"/>
  <c r="C20"/>
  <c r="E20"/>
  <c r="R20"/>
  <c r="C21"/>
  <c r="E21"/>
  <c r="F21"/>
  <c r="C22"/>
  <c r="E22"/>
  <c r="C23"/>
  <c r="E23"/>
  <c r="N23"/>
  <c r="C24"/>
  <c r="E24"/>
  <c r="F24"/>
  <c r="R24"/>
  <c r="U24"/>
  <c r="C25"/>
  <c r="E25"/>
  <c r="F25"/>
  <c r="R25"/>
  <c r="C26"/>
  <c r="E26"/>
  <c r="F26"/>
  <c r="N26"/>
  <c r="V26"/>
  <c r="B27"/>
  <c r="C27"/>
  <c r="E27"/>
  <c r="F27"/>
  <c r="J27"/>
  <c r="R27"/>
  <c r="V27"/>
  <c r="C28"/>
  <c r="E28"/>
  <c r="F28"/>
  <c r="J28"/>
  <c r="N28"/>
  <c r="R28"/>
  <c r="V28"/>
  <c r="C29"/>
  <c r="E29"/>
  <c r="F29"/>
  <c r="J29"/>
  <c r="R29"/>
  <c r="V29"/>
  <c r="C30"/>
  <c r="E30"/>
  <c r="F30"/>
  <c r="J30"/>
  <c r="N30"/>
  <c r="R30"/>
  <c r="V30"/>
  <c r="C31"/>
  <c r="E31"/>
  <c r="F31"/>
  <c r="J31"/>
  <c r="R31"/>
  <c r="V31"/>
  <c r="C32"/>
  <c r="E32"/>
  <c r="F32"/>
  <c r="J32"/>
  <c r="N32"/>
  <c r="R32"/>
  <c r="V32"/>
  <c r="C33"/>
  <c r="E33"/>
  <c r="F33"/>
  <c r="J33"/>
  <c r="R33"/>
  <c r="U33"/>
  <c r="V33"/>
  <c r="C34"/>
  <c r="E34"/>
  <c r="F34"/>
  <c r="J34"/>
  <c r="N34"/>
  <c r="R34"/>
  <c r="V34"/>
  <c r="I1" i="55"/>
  <c r="I3"/>
  <c r="I5"/>
  <c r="I7"/>
  <c r="B10"/>
  <c r="I10"/>
  <c r="F20" s="1"/>
  <c r="Q10"/>
  <c r="Y10"/>
  <c r="I11"/>
  <c r="J28" s="1"/>
  <c r="B12"/>
  <c r="I12"/>
  <c r="N21" s="1"/>
  <c r="B13"/>
  <c r="I13"/>
  <c r="R29" s="1"/>
  <c r="Q13"/>
  <c r="Y13"/>
  <c r="B14"/>
  <c r="I14"/>
  <c r="V20" s="1"/>
  <c r="C20"/>
  <c r="E20"/>
  <c r="N20"/>
  <c r="R20"/>
  <c r="C21"/>
  <c r="E21"/>
  <c r="J21"/>
  <c r="R21"/>
  <c r="V21"/>
  <c r="C22"/>
  <c r="E22"/>
  <c r="J22"/>
  <c r="N22"/>
  <c r="R22"/>
  <c r="C23"/>
  <c r="E23"/>
  <c r="F23"/>
  <c r="J23"/>
  <c r="R23"/>
  <c r="V23"/>
  <c r="C24"/>
  <c r="E24"/>
  <c r="J24"/>
  <c r="R24"/>
  <c r="U24"/>
  <c r="C25"/>
  <c r="E25"/>
  <c r="F25"/>
  <c r="J25"/>
  <c r="R25"/>
  <c r="V25"/>
  <c r="C26"/>
  <c r="E26"/>
  <c r="J26"/>
  <c r="M26"/>
  <c r="N26"/>
  <c r="R26"/>
  <c r="C27"/>
  <c r="E27"/>
  <c r="F27"/>
  <c r="J27"/>
  <c r="R27"/>
  <c r="V27"/>
  <c r="B28"/>
  <c r="C28"/>
  <c r="E28"/>
  <c r="F28"/>
  <c r="N28"/>
  <c r="R28"/>
  <c r="V28"/>
  <c r="C29"/>
  <c r="E29"/>
  <c r="F29"/>
  <c r="J29"/>
  <c r="N29"/>
  <c r="V29"/>
  <c r="C30"/>
  <c r="E30"/>
  <c r="F30"/>
  <c r="N30"/>
  <c r="R30"/>
  <c r="V30"/>
  <c r="C31"/>
  <c r="E31"/>
  <c r="F31"/>
  <c r="J31"/>
  <c r="N31"/>
  <c r="V31"/>
  <c r="C32"/>
  <c r="E32"/>
  <c r="F32"/>
  <c r="N32"/>
  <c r="R32"/>
  <c r="V32"/>
  <c r="C33"/>
  <c r="E33"/>
  <c r="F33"/>
  <c r="J33"/>
  <c r="N33"/>
  <c r="U33"/>
  <c r="V33"/>
  <c r="C34"/>
  <c r="E34"/>
  <c r="F34"/>
  <c r="N34"/>
  <c r="R34"/>
  <c r="V34"/>
  <c r="E28" i="58" l="1"/>
  <c r="J27"/>
  <c r="E25"/>
  <c r="N24"/>
  <c r="J23"/>
  <c r="E20"/>
  <c r="J31"/>
  <c r="V33" i="57"/>
  <c r="F33"/>
  <c r="R32"/>
  <c r="E32"/>
  <c r="N31"/>
  <c r="F29"/>
  <c r="J28"/>
  <c r="R27"/>
  <c r="J24"/>
  <c r="R23"/>
  <c r="R33" i="56"/>
  <c r="J32"/>
  <c r="V31"/>
  <c r="E24"/>
  <c r="N31" i="47"/>
  <c r="E29"/>
  <c r="F31"/>
  <c r="F20" i="58"/>
  <c r="F25"/>
  <c r="E25" i="57"/>
  <c r="E23"/>
  <c r="E20"/>
  <c r="N21"/>
  <c r="R24" i="56"/>
  <c r="E23"/>
  <c r="E21"/>
  <c r="V20"/>
  <c r="N21" i="47"/>
  <c r="N24" i="55"/>
  <c r="R26" i="54"/>
  <c r="N25"/>
  <c r="J24"/>
  <c r="R23"/>
  <c r="J20"/>
  <c r="N25" i="53"/>
  <c r="V24"/>
  <c r="R26" i="52"/>
  <c r="J25"/>
  <c r="N22"/>
  <c r="N21"/>
  <c r="J22" i="50"/>
  <c r="R21"/>
  <c r="V26" i="49"/>
  <c r="F26"/>
  <c r="J25"/>
  <c r="V24"/>
  <c r="W24" s="1"/>
  <c r="F23"/>
  <c r="J22"/>
  <c r="J21"/>
  <c r="R20"/>
  <c r="N26" i="48"/>
  <c r="F23" i="61"/>
  <c r="N24" i="60"/>
  <c r="F26" i="59"/>
  <c r="V24"/>
  <c r="V21"/>
  <c r="B13" i="56"/>
  <c r="J26" i="54"/>
  <c r="V25"/>
  <c r="J23"/>
  <c r="R22"/>
  <c r="J21"/>
  <c r="V20"/>
  <c r="N26" i="53"/>
  <c r="R24"/>
  <c r="J23"/>
  <c r="J21"/>
  <c r="R25" i="52"/>
  <c r="N24"/>
  <c r="N23"/>
  <c r="N20"/>
  <c r="F23" i="51"/>
  <c r="F25" i="50"/>
  <c r="N26" i="49"/>
  <c r="J24"/>
  <c r="V23"/>
  <c r="F20"/>
  <c r="R23" i="48"/>
  <c r="V22"/>
  <c r="J20"/>
  <c r="R20" i="60"/>
  <c r="R26" i="59"/>
  <c r="V23"/>
  <c r="F21"/>
  <c r="F26" i="56"/>
  <c r="J25" i="54"/>
  <c r="V24"/>
  <c r="V22"/>
  <c r="V21"/>
  <c r="N21" i="53"/>
  <c r="F25" i="51"/>
  <c r="F22" i="61"/>
  <c r="F20"/>
  <c r="N22" i="60"/>
  <c r="R24" i="59"/>
  <c r="R21"/>
  <c r="F25" i="57"/>
  <c r="F20" i="54"/>
  <c r="J26" i="50"/>
  <c r="R25"/>
  <c r="R23"/>
  <c r="N22" i="49"/>
  <c r="O22" s="1"/>
  <c r="V20"/>
  <c r="R20" i="48"/>
  <c r="N26" i="59"/>
  <c r="F26" i="58"/>
  <c r="G26" s="1"/>
  <c r="V25" i="50"/>
  <c r="R24"/>
  <c r="V22"/>
  <c r="N24" i="49"/>
  <c r="N21"/>
  <c r="R25" i="48"/>
  <c r="V24"/>
  <c r="J22"/>
  <c r="V21"/>
  <c r="R26" i="60"/>
  <c r="R24"/>
  <c r="J23"/>
  <c r="N25" i="59"/>
  <c r="N22"/>
  <c r="N25" i="58"/>
  <c r="F24"/>
  <c r="G24" s="1"/>
  <c r="F22"/>
  <c r="G22" s="1"/>
  <c r="R26" i="50"/>
  <c r="J25"/>
  <c r="J23"/>
  <c r="J20"/>
  <c r="V25" i="49"/>
  <c r="R24"/>
  <c r="V22"/>
  <c r="V26" i="48"/>
  <c r="V25"/>
  <c r="J24"/>
  <c r="N22"/>
  <c r="O22" s="1"/>
  <c r="F20"/>
  <c r="G20" s="1"/>
  <c r="R26" i="61"/>
  <c r="F25"/>
  <c r="J23"/>
  <c r="V22"/>
  <c r="J26" i="60"/>
  <c r="J25"/>
  <c r="R22"/>
  <c r="J21"/>
  <c r="N20"/>
  <c r="V26" i="59"/>
  <c r="R25"/>
  <c r="N24"/>
  <c r="J23"/>
  <c r="V22"/>
  <c r="J21"/>
  <c r="N26" i="58"/>
  <c r="O26" s="1"/>
  <c r="N23"/>
  <c r="V22"/>
  <c r="R26" i="56"/>
  <c r="V22" i="53"/>
  <c r="V23" i="48"/>
  <c r="R25" i="56"/>
  <c r="R24" i="51"/>
  <c r="S24" s="1"/>
  <c r="R20" i="61"/>
  <c r="R22" i="59"/>
  <c r="N21" i="54"/>
  <c r="N23" i="53"/>
  <c r="N21" i="59"/>
  <c r="J20" i="51"/>
  <c r="J20" i="55"/>
  <c r="J26" i="48"/>
  <c r="J21" i="57"/>
  <c r="F21" i="55"/>
  <c r="F23" i="54"/>
  <c r="F26" i="48"/>
  <c r="G26" s="1"/>
  <c r="F25" i="56"/>
  <c r="F26" i="52"/>
  <c r="F21" i="51"/>
  <c r="F23" i="57"/>
  <c r="G23" s="1"/>
  <c r="Q34"/>
  <c r="Q34" i="61"/>
  <c r="Q34" i="48"/>
  <c r="Q34" i="49"/>
  <c r="Q34" i="50"/>
  <c r="S34" s="1"/>
  <c r="Q34" i="52"/>
  <c r="Q34" i="54"/>
  <c r="Q34" i="55"/>
  <c r="S34" s="1"/>
  <c r="Q34" i="58"/>
  <c r="Q34" i="59"/>
  <c r="Q34" i="60"/>
  <c r="Q34" i="51"/>
  <c r="S34" s="1"/>
  <c r="Q34" i="53"/>
  <c r="Q30" i="57"/>
  <c r="Q30" i="58"/>
  <c r="Q30" i="60"/>
  <c r="Q30" i="51"/>
  <c r="S30" s="1"/>
  <c r="Q30" i="53"/>
  <c r="Q30" i="59"/>
  <c r="Q30" i="61"/>
  <c r="S30" s="1"/>
  <c r="Q30" i="48"/>
  <c r="Q30" i="49"/>
  <c r="Q30" i="50"/>
  <c r="Q30" i="52"/>
  <c r="S30" s="1"/>
  <c r="Q30" i="54"/>
  <c r="Q30" i="55"/>
  <c r="Q26" i="61"/>
  <c r="Q26" i="49"/>
  <c r="Q26" i="51"/>
  <c r="S26" s="1"/>
  <c r="Q26" i="53"/>
  <c r="Q26" i="54"/>
  <c r="Q26" i="55"/>
  <c r="S26" s="1"/>
  <c r="Q26" i="58"/>
  <c r="Q26" i="59"/>
  <c r="Q26" i="60"/>
  <c r="Q26" i="48"/>
  <c r="Q26" i="50"/>
  <c r="S26" s="1"/>
  <c r="Q26" i="52"/>
  <c r="Q24" i="59"/>
  <c r="Q24" i="60"/>
  <c r="Q24" i="61"/>
  <c r="Q24" i="48"/>
  <c r="Q24" i="49"/>
  <c r="Q24" i="52"/>
  <c r="S24" s="1"/>
  <c r="Q24" i="53"/>
  <c r="S24" s="1"/>
  <c r="Q24" i="54"/>
  <c r="Q24" i="55"/>
  <c r="Q24" i="58"/>
  <c r="Q24" i="50"/>
  <c r="Q24" i="51"/>
  <c r="Q22" i="59"/>
  <c r="Q22" i="61"/>
  <c r="Q22" i="51"/>
  <c r="Q22" i="52"/>
  <c r="Q22" i="58"/>
  <c r="Q22" i="60"/>
  <c r="S22" s="1"/>
  <c r="Q22" i="48"/>
  <c r="S22" s="1"/>
  <c r="Q22" i="49"/>
  <c r="Q22" i="50"/>
  <c r="Q22" i="53"/>
  <c r="S22" s="1"/>
  <c r="Q22" i="54"/>
  <c r="S22" s="1"/>
  <c r="Q22" i="55"/>
  <c r="Q31" i="58"/>
  <c r="Q31" i="60"/>
  <c r="S31" s="1"/>
  <c r="Q31" i="49"/>
  <c r="S31" s="1"/>
  <c r="Q31" i="50"/>
  <c r="Q31" i="51"/>
  <c r="Q31" i="52"/>
  <c r="S31" s="1"/>
  <c r="Q31" i="53"/>
  <c r="S31" s="1"/>
  <c r="Q31" i="54"/>
  <c r="Q31" i="57"/>
  <c r="Q31" i="59"/>
  <c r="Q31" i="61"/>
  <c r="Q31" i="48"/>
  <c r="Q31" i="55"/>
  <c r="Q29" i="57"/>
  <c r="S29" s="1"/>
  <c r="Q29" i="50"/>
  <c r="S29" s="1"/>
  <c r="Q29" i="51"/>
  <c r="Q29" i="52"/>
  <c r="Q29" i="53"/>
  <c r="S29" s="1"/>
  <c r="Q29" i="58"/>
  <c r="S29" s="1"/>
  <c r="Q29" i="59"/>
  <c r="Q29" i="60"/>
  <c r="Q29" i="61"/>
  <c r="Q29" i="48"/>
  <c r="S29" s="1"/>
  <c r="Q29" i="49"/>
  <c r="Q29" i="54"/>
  <c r="Q29" i="55"/>
  <c r="S29" s="1"/>
  <c r="Q27" i="57"/>
  <c r="S27" s="1"/>
  <c r="Q27" i="61"/>
  <c r="Q27" i="55"/>
  <c r="Q27" i="58"/>
  <c r="S27" s="1"/>
  <c r="Q27" i="60"/>
  <c r="S27" s="1"/>
  <c r="Q27" i="49"/>
  <c r="Q25" i="58"/>
  <c r="Q25" i="49"/>
  <c r="S25" s="1"/>
  <c r="Q23" i="57"/>
  <c r="Q23" i="59"/>
  <c r="Q23" i="60"/>
  <c r="Q23" i="61"/>
  <c r="Q23" i="48"/>
  <c r="Q23" i="49"/>
  <c r="Q23" i="53"/>
  <c r="Q23" i="58"/>
  <c r="Q23" i="50"/>
  <c r="Q23" i="51"/>
  <c r="Q23" i="52"/>
  <c r="Q23" i="54"/>
  <c r="Q23" i="55"/>
  <c r="S23" s="1"/>
  <c r="G25"/>
  <c r="V24" i="56"/>
  <c r="V26"/>
  <c r="G26" i="49"/>
  <c r="Q27" i="54"/>
  <c r="B11"/>
  <c r="Q25" i="53"/>
  <c r="B11"/>
  <c r="B11" i="52"/>
  <c r="Q25" i="51"/>
  <c r="S25" s="1"/>
  <c r="Q25" i="50"/>
  <c r="M26" i="49"/>
  <c r="Q25" i="48"/>
  <c r="S25" s="1"/>
  <c r="B11"/>
  <c r="B11" i="61"/>
  <c r="Q25" i="60"/>
  <c r="B11"/>
  <c r="Q27" i="59"/>
  <c r="S27" s="1"/>
  <c r="B11" i="57"/>
  <c r="B11" i="55"/>
  <c r="M26" i="54"/>
  <c r="O26" s="1"/>
  <c r="Q27" i="53"/>
  <c r="S27" s="1"/>
  <c r="M26"/>
  <c r="O26" s="1"/>
  <c r="Q27" i="52"/>
  <c r="Q27" i="50"/>
  <c r="Q25" i="61"/>
  <c r="M26" i="59"/>
  <c r="Q25" i="55"/>
  <c r="Q25" i="54"/>
  <c r="Q25" i="52"/>
  <c r="S25" s="1"/>
  <c r="Q27" i="51"/>
  <c r="B11"/>
  <c r="B11" i="50"/>
  <c r="Q27" i="48"/>
  <c r="S27" s="1"/>
  <c r="M26"/>
  <c r="O26" s="1"/>
  <c r="M26" i="61"/>
  <c r="Q25" i="59"/>
  <c r="B11"/>
  <c r="Q25" i="57"/>
  <c r="U30" i="49"/>
  <c r="U30" i="51"/>
  <c r="U30" i="53"/>
  <c r="W30" s="1"/>
  <c r="U30" i="59"/>
  <c r="W30" s="1"/>
  <c r="U30" i="60"/>
  <c r="U30" i="48"/>
  <c r="W30" s="1"/>
  <c r="U30" i="58"/>
  <c r="W30" s="1"/>
  <c r="U30" i="61"/>
  <c r="W30" s="1"/>
  <c r="U30" i="50"/>
  <c r="U30" i="52"/>
  <c r="W30" s="1"/>
  <c r="U30" i="54"/>
  <c r="W30" s="1"/>
  <c r="U30" i="55"/>
  <c r="W30" s="1"/>
  <c r="U22" i="59"/>
  <c r="U22" i="61"/>
  <c r="U22" i="50"/>
  <c r="U22" i="55"/>
  <c r="U22" i="48"/>
  <c r="U22" i="49"/>
  <c r="U22" i="60"/>
  <c r="U22" i="51"/>
  <c r="U22" i="52"/>
  <c r="U22" i="53"/>
  <c r="U22" i="54"/>
  <c r="W22" s="1"/>
  <c r="U33" i="60"/>
  <c r="W33" s="1"/>
  <c r="U33" i="59"/>
  <c r="U21"/>
  <c r="W21" s="1"/>
  <c r="U21" i="48"/>
  <c r="U21" i="50"/>
  <c r="W21" s="1"/>
  <c r="U21" i="52"/>
  <c r="U21" i="53"/>
  <c r="W21" s="1"/>
  <c r="U21" i="58"/>
  <c r="W21" s="1"/>
  <c r="U21" i="60"/>
  <c r="W21" s="1"/>
  <c r="U21" i="61"/>
  <c r="U21" i="51"/>
  <c r="U21" i="55"/>
  <c r="W21" s="1"/>
  <c r="U21" i="49"/>
  <c r="W21" s="1"/>
  <c r="U21" i="54"/>
  <c r="U34" i="58"/>
  <c r="W34" s="1"/>
  <c r="U34" i="59"/>
  <c r="W34" s="1"/>
  <c r="U34" i="49"/>
  <c r="U34" i="52"/>
  <c r="U34" i="61"/>
  <c r="W34" s="1"/>
  <c r="U34" i="51"/>
  <c r="W34" s="1"/>
  <c r="U34" i="60"/>
  <c r="W34" s="1"/>
  <c r="U34" i="50"/>
  <c r="U34" i="55"/>
  <c r="W34" s="1"/>
  <c r="U34" i="48"/>
  <c r="W34" s="1"/>
  <c r="U34" i="53"/>
  <c r="U34" i="54"/>
  <c r="U26" i="58"/>
  <c r="W26" s="1"/>
  <c r="U26" i="59"/>
  <c r="W26" s="1"/>
  <c r="U26" i="49"/>
  <c r="W26" s="1"/>
  <c r="U26" i="52"/>
  <c r="U26" i="51"/>
  <c r="U26" i="54"/>
  <c r="W26" s="1"/>
  <c r="U26" i="50"/>
  <c r="U26" i="60"/>
  <c r="U26" i="61"/>
  <c r="U26" i="48"/>
  <c r="U26" i="53"/>
  <c r="W26" s="1"/>
  <c r="U26" i="55"/>
  <c r="AB38" i="62"/>
  <c r="I27" i="30" s="1"/>
  <c r="I27" i="55" s="1"/>
  <c r="K27" s="1"/>
  <c r="X38" i="62"/>
  <c r="I23" i="30" s="1"/>
  <c r="I23" i="58" s="1"/>
  <c r="K23" s="1"/>
  <c r="M20"/>
  <c r="M20" i="59"/>
  <c r="M20" i="60"/>
  <c r="O20" s="1"/>
  <c r="M20" i="49"/>
  <c r="O20" s="1"/>
  <c r="M20" i="54"/>
  <c r="O20" s="1"/>
  <c r="M20" i="48"/>
  <c r="M20" i="53"/>
  <c r="O20" s="1"/>
  <c r="M20" i="61"/>
  <c r="M20" i="51"/>
  <c r="O20" s="1"/>
  <c r="M20" i="52"/>
  <c r="M20" i="50"/>
  <c r="M20" i="55"/>
  <c r="O20" s="1"/>
  <c r="M27" i="60"/>
  <c r="M27" i="61"/>
  <c r="M27" i="51"/>
  <c r="O27" s="1"/>
  <c r="M27" i="48"/>
  <c r="M27" i="50"/>
  <c r="O27" s="1"/>
  <c r="M27" i="52"/>
  <c r="M27" i="53"/>
  <c r="M27" i="55"/>
  <c r="M27" i="58"/>
  <c r="M27" i="59"/>
  <c r="M27" i="49"/>
  <c r="M27" i="54"/>
  <c r="M32" i="57"/>
  <c r="O32" s="1"/>
  <c r="M32" i="59"/>
  <c r="M32" i="61"/>
  <c r="O32" s="1"/>
  <c r="M32" i="48"/>
  <c r="O32" s="1"/>
  <c r="M32" i="49"/>
  <c r="O32" s="1"/>
  <c r="M32" i="53"/>
  <c r="M32" i="54"/>
  <c r="O32" s="1"/>
  <c r="M32" i="58"/>
  <c r="O32" s="1"/>
  <c r="M32" i="50"/>
  <c r="O32" s="1"/>
  <c r="M32" i="51"/>
  <c r="M32" i="52"/>
  <c r="M32" i="55"/>
  <c r="O32" s="1"/>
  <c r="M32" i="60"/>
  <c r="O32" s="1"/>
  <c r="M33" i="58"/>
  <c r="M33" i="59"/>
  <c r="M33" i="61"/>
  <c r="M33" i="49"/>
  <c r="M33" i="54"/>
  <c r="M33" i="55"/>
  <c r="O33" s="1"/>
  <c r="M33" i="51"/>
  <c r="O33" s="1"/>
  <c r="M33" i="60"/>
  <c r="M33" i="48"/>
  <c r="M33" i="50"/>
  <c r="O33" s="1"/>
  <c r="M33" i="52"/>
  <c r="O33" s="1"/>
  <c r="M33" i="53"/>
  <c r="M25" i="58"/>
  <c r="M25" i="61"/>
  <c r="O25" s="1"/>
  <c r="M25" i="49"/>
  <c r="M25" i="59"/>
  <c r="O25" s="1"/>
  <c r="M25" i="48"/>
  <c r="M25" i="51"/>
  <c r="O25" s="1"/>
  <c r="M25" i="53"/>
  <c r="O25" s="1"/>
  <c r="M25" i="55"/>
  <c r="M25" i="60"/>
  <c r="M25" i="50"/>
  <c r="M25" i="52"/>
  <c r="O25" s="1"/>
  <c r="M25" i="54"/>
  <c r="M21" i="61"/>
  <c r="M21" i="49"/>
  <c r="M21" i="53"/>
  <c r="M21" i="55"/>
  <c r="O21" s="1"/>
  <c r="M21" i="54"/>
  <c r="M21" i="59"/>
  <c r="M21" i="60"/>
  <c r="M21" i="48"/>
  <c r="O21" s="1"/>
  <c r="M21" i="50"/>
  <c r="M21" i="51"/>
  <c r="M21" i="52"/>
  <c r="O21" s="1"/>
  <c r="M22" i="58"/>
  <c r="O22" s="1"/>
  <c r="M22" i="48"/>
  <c r="M22" i="54"/>
  <c r="M22" i="59"/>
  <c r="O22" s="1"/>
  <c r="M22" i="52"/>
  <c r="O22" s="1"/>
  <c r="M22" i="55"/>
  <c r="M22" i="60"/>
  <c r="M22" i="61"/>
  <c r="M22" i="51"/>
  <c r="O22" s="1"/>
  <c r="M22" i="53"/>
  <c r="M22" i="49"/>
  <c r="M22" i="50"/>
  <c r="O22" s="1"/>
  <c r="M26"/>
  <c r="O26" s="1"/>
  <c r="M28" i="30"/>
  <c r="J25" i="57"/>
  <c r="R24"/>
  <c r="E34" i="56"/>
  <c r="J33"/>
  <c r="R32"/>
  <c r="F30"/>
  <c r="V28"/>
  <c r="F22"/>
  <c r="J34" i="47"/>
  <c r="E33"/>
  <c r="G33" s="1"/>
  <c r="E24"/>
  <c r="G20" i="61"/>
  <c r="O26" i="49"/>
  <c r="F23" i="58"/>
  <c r="G23" s="1"/>
  <c r="N20"/>
  <c r="R21" i="57"/>
  <c r="R20"/>
  <c r="V22" i="56"/>
  <c r="R21"/>
  <c r="V33" i="47"/>
  <c r="R30"/>
  <c r="N29"/>
  <c r="N26"/>
  <c r="F24"/>
  <c r="N21" i="58"/>
  <c r="R29" i="47"/>
  <c r="F21" i="58"/>
  <c r="V31" i="47"/>
  <c r="I33" i="57"/>
  <c r="K33" s="1"/>
  <c r="I33" i="60"/>
  <c r="K33" s="1"/>
  <c r="I33" i="50"/>
  <c r="K33" s="1"/>
  <c r="I33" i="52"/>
  <c r="I33" i="58"/>
  <c r="I33" i="59"/>
  <c r="K33" s="1"/>
  <c r="I33" i="61"/>
  <c r="K33" s="1"/>
  <c r="I33" i="49"/>
  <c r="K33" s="1"/>
  <c r="I33" i="54"/>
  <c r="K33" s="1"/>
  <c r="I33" i="48"/>
  <c r="I33" i="51"/>
  <c r="I33" i="53"/>
  <c r="I33" i="55"/>
  <c r="K33" s="1"/>
  <c r="I29" i="49"/>
  <c r="I29" i="50"/>
  <c r="K29" s="1"/>
  <c r="I29" i="52"/>
  <c r="I29" i="54"/>
  <c r="K29" s="1"/>
  <c r="I29" i="61"/>
  <c r="I29" i="58"/>
  <c r="K29" s="1"/>
  <c r="I29" i="59"/>
  <c r="I29" i="60"/>
  <c r="K29" s="1"/>
  <c r="I29" i="48"/>
  <c r="I29" i="51"/>
  <c r="K29" s="1"/>
  <c r="I29" i="53"/>
  <c r="I29" i="55"/>
  <c r="K29" s="1"/>
  <c r="I21" i="54"/>
  <c r="I21" i="59"/>
  <c r="I21" i="60"/>
  <c r="I21" i="48"/>
  <c r="K21" s="1"/>
  <c r="I21" i="50"/>
  <c r="I21" i="51"/>
  <c r="K21" s="1"/>
  <c r="I21" i="52"/>
  <c r="K21" s="1"/>
  <c r="I21" i="58"/>
  <c r="K21" s="1"/>
  <c r="I21" i="61"/>
  <c r="K21" s="1"/>
  <c r="I21" i="49"/>
  <c r="K21" s="1"/>
  <c r="I21" i="53"/>
  <c r="K21" s="1"/>
  <c r="I21" i="55"/>
  <c r="K21" s="1"/>
  <c r="I30" i="60"/>
  <c r="I30" i="49"/>
  <c r="K30" s="1"/>
  <c r="I30" i="50"/>
  <c r="I30" i="52"/>
  <c r="K30" s="1"/>
  <c r="I30" i="54"/>
  <c r="K30" s="1"/>
  <c r="I30" i="57"/>
  <c r="K30" s="1"/>
  <c r="I30" i="59"/>
  <c r="I30" i="61"/>
  <c r="I30" i="58"/>
  <c r="I30" i="48"/>
  <c r="K30" s="1"/>
  <c r="I30" i="51"/>
  <c r="I30" i="53"/>
  <c r="K30" s="1"/>
  <c r="I30" i="55"/>
  <c r="I26" i="57"/>
  <c r="K26" s="1"/>
  <c r="I26" i="50"/>
  <c r="I26" i="52"/>
  <c r="K26" s="1"/>
  <c r="I26" i="58"/>
  <c r="K26" s="1"/>
  <c r="I26" i="59"/>
  <c r="K26" s="1"/>
  <c r="I26" i="60"/>
  <c r="I26" i="61"/>
  <c r="I26" i="49"/>
  <c r="K26" s="1"/>
  <c r="I26" i="48"/>
  <c r="I26" i="51"/>
  <c r="I26" i="53"/>
  <c r="K26" s="1"/>
  <c r="I26" i="54"/>
  <c r="I26" i="55"/>
  <c r="K26" s="1"/>
  <c r="I20" i="58"/>
  <c r="I20" i="59"/>
  <c r="K20" s="1"/>
  <c r="I20" i="49"/>
  <c r="K20" s="1"/>
  <c r="I20" i="53"/>
  <c r="K20" s="1"/>
  <c r="I20" i="54"/>
  <c r="I20" i="61"/>
  <c r="K20" s="1"/>
  <c r="I20" i="48"/>
  <c r="K20" s="1"/>
  <c r="I20" i="52"/>
  <c r="K20" s="1"/>
  <c r="I20" i="51"/>
  <c r="I20" i="60"/>
  <c r="I20" i="50"/>
  <c r="I20" i="55"/>
  <c r="K20" s="1"/>
  <c r="I32" i="50"/>
  <c r="I32" i="52"/>
  <c r="K32" s="1"/>
  <c r="I32" i="57"/>
  <c r="K32" s="1"/>
  <c r="I32" i="58"/>
  <c r="K32" s="1"/>
  <c r="I32" i="60"/>
  <c r="I32" i="61"/>
  <c r="I32" i="59"/>
  <c r="K32" s="1"/>
  <c r="I32" i="48"/>
  <c r="K32" s="1"/>
  <c r="I32" i="49"/>
  <c r="I32" i="51"/>
  <c r="I32" i="53"/>
  <c r="K32" s="1"/>
  <c r="I32" i="54"/>
  <c r="K32" s="1"/>
  <c r="I32" i="55"/>
  <c r="I24" i="57"/>
  <c r="K24" s="1"/>
  <c r="I24" i="60"/>
  <c r="I24" i="49"/>
  <c r="K24" s="1"/>
  <c r="I24" i="51"/>
  <c r="K24" s="1"/>
  <c r="I24" i="52"/>
  <c r="I24" i="59"/>
  <c r="K24" s="1"/>
  <c r="I24" i="50"/>
  <c r="K24" s="1"/>
  <c r="I24" i="54"/>
  <c r="K24" s="1"/>
  <c r="I24" i="53"/>
  <c r="I24" i="58"/>
  <c r="K24" s="1"/>
  <c r="I24" i="61"/>
  <c r="I24" i="48"/>
  <c r="I24" i="55"/>
  <c r="K24" s="1"/>
  <c r="B11" i="58"/>
  <c r="J25" i="56"/>
  <c r="F25" i="47"/>
  <c r="N24"/>
  <c r="F20"/>
  <c r="G20" s="1"/>
  <c r="R25" i="58"/>
  <c r="S25" s="1"/>
  <c r="R24"/>
  <c r="V20"/>
  <c r="J34" i="56"/>
  <c r="N32"/>
  <c r="N30"/>
  <c r="F29"/>
  <c r="F27"/>
  <c r="J20"/>
  <c r="R34" i="47"/>
  <c r="F33"/>
  <c r="R32"/>
  <c r="V29"/>
  <c r="F29"/>
  <c r="N28"/>
  <c r="V27"/>
  <c r="R25"/>
  <c r="V24"/>
  <c r="F21"/>
  <c r="G21" s="1"/>
  <c r="N20"/>
  <c r="V28" i="58"/>
  <c r="R26"/>
  <c r="N28" i="57"/>
  <c r="N34" i="56"/>
  <c r="F33"/>
  <c r="J31"/>
  <c r="J29"/>
  <c r="F28"/>
  <c r="J27"/>
  <c r="F24"/>
  <c r="V34" i="47"/>
  <c r="F34"/>
  <c r="V32"/>
  <c r="V28"/>
  <c r="V20"/>
  <c r="F26"/>
  <c r="F30"/>
  <c r="G34" i="60"/>
  <c r="K30"/>
  <c r="G32" i="57"/>
  <c r="G28" i="61"/>
  <c r="G23" i="55"/>
  <c r="G34" i="54"/>
  <c r="G32" i="61"/>
  <c r="G30"/>
  <c r="G26"/>
  <c r="N22" i="47"/>
  <c r="R23"/>
  <c r="G30" i="49"/>
  <c r="G34" i="61"/>
  <c r="G33" i="60"/>
  <c r="J26" i="47"/>
  <c r="V22"/>
  <c r="S24" i="55"/>
  <c r="G23" i="50"/>
  <c r="S30" i="49"/>
  <c r="G24" i="48"/>
  <c r="G31" i="60"/>
  <c r="G32" i="59"/>
  <c r="G30" i="51"/>
  <c r="W33" i="61"/>
  <c r="F31" i="56"/>
  <c r="R31" i="47"/>
  <c r="V30"/>
  <c r="E30"/>
  <c r="R30" i="30"/>
  <c r="S30" s="1"/>
  <c r="S30" i="54"/>
  <c r="R28" i="47"/>
  <c r="E28"/>
  <c r="G28" s="1"/>
  <c r="N27"/>
  <c r="R27"/>
  <c r="F27"/>
  <c r="V26"/>
  <c r="E26"/>
  <c r="E22"/>
  <c r="F22"/>
  <c r="O21" i="54"/>
  <c r="U25" i="61"/>
  <c r="W25" s="1"/>
  <c r="U25" i="50"/>
  <c r="W25" s="1"/>
  <c r="U25" i="54"/>
  <c r="W25" s="1"/>
  <c r="U25" i="58"/>
  <c r="U25" i="51"/>
  <c r="W25" s="1"/>
  <c r="U25" i="55"/>
  <c r="W25" s="1"/>
  <c r="U25" i="59"/>
  <c r="U25" i="60"/>
  <c r="U25" i="48"/>
  <c r="W25" s="1"/>
  <c r="U25" i="49"/>
  <c r="U25" i="52"/>
  <c r="U25" i="53"/>
  <c r="U27" i="60"/>
  <c r="U27" i="53"/>
  <c r="U27" i="59"/>
  <c r="W27" s="1"/>
  <c r="U27" i="61"/>
  <c r="W27" s="1"/>
  <c r="U27" i="50"/>
  <c r="W27" s="1"/>
  <c r="U27" i="58"/>
  <c r="U27" i="49"/>
  <c r="W27" s="1"/>
  <c r="U27" i="51"/>
  <c r="W27" s="1"/>
  <c r="U27" i="48"/>
  <c r="W27" s="1"/>
  <c r="U27" i="52"/>
  <c r="U27" i="54"/>
  <c r="W27" s="1"/>
  <c r="U27" i="55"/>
  <c r="U23" i="60"/>
  <c r="U23" i="51"/>
  <c r="U23" i="49"/>
  <c r="W23" s="1"/>
  <c r="U23" i="50"/>
  <c r="U23" i="58"/>
  <c r="U23" i="59"/>
  <c r="W23" s="1"/>
  <c r="U23" i="61"/>
  <c r="W23" s="1"/>
  <c r="U23" i="53"/>
  <c r="U23" i="55"/>
  <c r="W23" s="1"/>
  <c r="U23" i="48"/>
  <c r="W23" s="1"/>
  <c r="U23" i="52"/>
  <c r="W23" s="1"/>
  <c r="U23" i="54"/>
  <c r="U29" i="51"/>
  <c r="W29" s="1"/>
  <c r="U29" i="55"/>
  <c r="W29" s="1"/>
  <c r="U29" i="59"/>
  <c r="W29" s="1"/>
  <c r="U29" i="60"/>
  <c r="U29" i="50"/>
  <c r="U29" i="58"/>
  <c r="U29" i="53"/>
  <c r="W29" s="1"/>
  <c r="U29" i="54"/>
  <c r="U29" i="61"/>
  <c r="W29" s="1"/>
  <c r="U29" i="48"/>
  <c r="W29" s="1"/>
  <c r="U29" i="49"/>
  <c r="W29" s="1"/>
  <c r="U29" i="52"/>
  <c r="U31" i="58"/>
  <c r="W31" s="1"/>
  <c r="U31" i="50"/>
  <c r="W31" s="1"/>
  <c r="U31" i="54"/>
  <c r="W31" s="1"/>
  <c r="U31" i="60"/>
  <c r="U31" i="49"/>
  <c r="W31" s="1"/>
  <c r="U31" i="53"/>
  <c r="U31" i="57"/>
  <c r="W31" s="1"/>
  <c r="U31" i="59"/>
  <c r="U31" i="61"/>
  <c r="W31" s="1"/>
  <c r="U31" i="48"/>
  <c r="W31" s="1"/>
  <c r="U31" i="52"/>
  <c r="U31" i="51"/>
  <c r="W31" s="1"/>
  <c r="U31" i="55"/>
  <c r="W25" i="49"/>
  <c r="W33" i="54"/>
  <c r="U32" i="58"/>
  <c r="U32" i="51"/>
  <c r="W32" s="1"/>
  <c r="U32" i="53"/>
  <c r="W32" s="1"/>
  <c r="U32" i="55"/>
  <c r="W32" s="1"/>
  <c r="U32" i="54"/>
  <c r="W32" s="1"/>
  <c r="U32" i="48"/>
  <c r="U32" i="50"/>
  <c r="U32" i="52"/>
  <c r="W32" s="1"/>
  <c r="U32" i="59"/>
  <c r="W32" s="1"/>
  <c r="U32" i="60"/>
  <c r="U32" i="61"/>
  <c r="W32" s="1"/>
  <c r="U32" i="49"/>
  <c r="W32" s="1"/>
  <c r="W33" i="48"/>
  <c r="M30" i="57"/>
  <c r="O30" s="1"/>
  <c r="M30" i="59"/>
  <c r="O30" s="1"/>
  <c r="M30" i="58"/>
  <c r="M30" i="61"/>
  <c r="O30" s="1"/>
  <c r="M30" i="48"/>
  <c r="O30" s="1"/>
  <c r="M30" i="53"/>
  <c r="O30" s="1"/>
  <c r="M30" i="60"/>
  <c r="M30" i="49"/>
  <c r="O30" s="1"/>
  <c r="M30" i="50"/>
  <c r="O30" s="1"/>
  <c r="M30" i="51"/>
  <c r="M30" i="52"/>
  <c r="M30" i="54"/>
  <c r="O30" s="1"/>
  <c r="M30" i="55"/>
  <c r="O30" s="1"/>
  <c r="M24" i="59"/>
  <c r="M24" i="60"/>
  <c r="M24" i="50"/>
  <c r="O24" s="1"/>
  <c r="M24" i="51"/>
  <c r="O24" s="1"/>
  <c r="M24" i="52"/>
  <c r="O24" s="1"/>
  <c r="M24" i="54"/>
  <c r="M24" i="58"/>
  <c r="O24" s="1"/>
  <c r="M24" i="48"/>
  <c r="O24" s="1"/>
  <c r="M24" i="53"/>
  <c r="M24" i="61"/>
  <c r="M24" i="49"/>
  <c r="M24" i="55"/>
  <c r="O24" s="1"/>
  <c r="Q33" i="57"/>
  <c r="S33" s="1"/>
  <c r="Q33" i="61"/>
  <c r="Q33" i="53"/>
  <c r="S33" s="1"/>
  <c r="Q33" i="55"/>
  <c r="Q33" i="48"/>
  <c r="S33" s="1"/>
  <c r="Q33" i="51"/>
  <c r="Q33" i="52"/>
  <c r="S33" s="1"/>
  <c r="Q33" i="54"/>
  <c r="Q33" i="58"/>
  <c r="S33" s="1"/>
  <c r="Q33" i="59"/>
  <c r="S33" s="1"/>
  <c r="Q33" i="60"/>
  <c r="Q33" i="49"/>
  <c r="S33" s="1"/>
  <c r="Q33" i="50"/>
  <c r="S33" s="1"/>
  <c r="Q32" i="57"/>
  <c r="Q32" i="60"/>
  <c r="Q32" i="48"/>
  <c r="Q32" i="51"/>
  <c r="S32" s="1"/>
  <c r="Q32" i="59"/>
  <c r="Q32" i="49"/>
  <c r="S32" s="1"/>
  <c r="Q32" i="52"/>
  <c r="S32" s="1"/>
  <c r="Q32" i="53"/>
  <c r="Q32" i="58"/>
  <c r="Q32" i="54"/>
  <c r="S32" s="1"/>
  <c r="Q32" i="61"/>
  <c r="S32" s="1"/>
  <c r="Q32" i="50"/>
  <c r="S32" s="1"/>
  <c r="Q32" i="55"/>
  <c r="S32" s="1"/>
  <c r="Q21" i="58"/>
  <c r="Q21" i="48"/>
  <c r="Q21" i="55"/>
  <c r="Q21" i="60"/>
  <c r="Q21" i="49"/>
  <c r="S21" s="1"/>
  <c r="Q21" i="50"/>
  <c r="S21" s="1"/>
  <c r="Q21" i="53"/>
  <c r="S21" s="1"/>
  <c r="Q21" i="59"/>
  <c r="Q21" i="61"/>
  <c r="S21" s="1"/>
  <c r="Q21" i="51"/>
  <c r="S21" s="1"/>
  <c r="Q21" i="52"/>
  <c r="S21" s="1"/>
  <c r="Q21" i="54"/>
  <c r="S21" s="1"/>
  <c r="Q28" i="58"/>
  <c r="S28" s="1"/>
  <c r="Q28" i="59"/>
  <c r="S28" s="1"/>
  <c r="Q28" i="48"/>
  <c r="Q28" i="52"/>
  <c r="S28" s="1"/>
  <c r="Q28" i="61"/>
  <c r="S28" s="1"/>
  <c r="Q28" i="49"/>
  <c r="S28" s="1"/>
  <c r="Q28" i="51"/>
  <c r="S28" s="1"/>
  <c r="Q28" i="60"/>
  <c r="Q28" i="50"/>
  <c r="S28" s="1"/>
  <c r="Q28" i="53"/>
  <c r="Q28" i="54"/>
  <c r="S28" s="1"/>
  <c r="Q28" i="55"/>
  <c r="S28" s="1"/>
  <c r="Q20" i="52"/>
  <c r="S20" s="1"/>
  <c r="Q20" i="60"/>
  <c r="S20" s="1"/>
  <c r="Q20" i="48"/>
  <c r="S20" s="1"/>
  <c r="Q20" i="51"/>
  <c r="S20" s="1"/>
  <c r="Q20" i="54"/>
  <c r="S20" s="1"/>
  <c r="Q20" i="61"/>
  <c r="S20" s="1"/>
  <c r="Q20" i="49"/>
  <c r="Q20" i="55"/>
  <c r="S20" s="1"/>
  <c r="Q20" i="58"/>
  <c r="S20" s="1"/>
  <c r="Q20" i="59"/>
  <c r="S20" s="1"/>
  <c r="Q20" i="50"/>
  <c r="S20" s="1"/>
  <c r="Q20" i="53"/>
  <c r="S20" s="1"/>
  <c r="S30" i="50"/>
  <c r="S24" i="59"/>
  <c r="S30" i="57"/>
  <c r="S34" i="49"/>
  <c r="B13" i="59"/>
  <c r="B13" i="47"/>
  <c r="M34" i="57"/>
  <c r="M34" i="49"/>
  <c r="M34" i="54"/>
  <c r="O34" s="1"/>
  <c r="M34" i="60"/>
  <c r="M34" i="61"/>
  <c r="O34" s="1"/>
  <c r="M34" i="53"/>
  <c r="O34" s="1"/>
  <c r="M34" i="55"/>
  <c r="O34" s="1"/>
  <c r="M34" i="58"/>
  <c r="O34" s="1"/>
  <c r="M34" i="59"/>
  <c r="M34" i="50"/>
  <c r="M34" i="51"/>
  <c r="O34" s="1"/>
  <c r="M34" i="52"/>
  <c r="O34" s="1"/>
  <c r="M34" i="48"/>
  <c r="O34" s="1"/>
  <c r="M31" i="58"/>
  <c r="M31" i="60"/>
  <c r="M31" i="48"/>
  <c r="O31" s="1"/>
  <c r="M31" i="55"/>
  <c r="O31" s="1"/>
  <c r="M31" i="59"/>
  <c r="O31" s="1"/>
  <c r="M31" i="51"/>
  <c r="O31" s="1"/>
  <c r="M31" i="54"/>
  <c r="M31" i="61"/>
  <c r="O31" s="1"/>
  <c r="M31" i="49"/>
  <c r="M31" i="50"/>
  <c r="M31" i="52"/>
  <c r="M31" i="53"/>
  <c r="O31" s="1"/>
  <c r="M23" i="61"/>
  <c r="M23" i="48"/>
  <c r="M23" i="51"/>
  <c r="M23" i="53"/>
  <c r="O23" s="1"/>
  <c r="M23" i="49"/>
  <c r="M23" i="54"/>
  <c r="O23" s="1"/>
  <c r="M23" i="60"/>
  <c r="M23" i="52"/>
  <c r="O23" s="1"/>
  <c r="M23" i="55"/>
  <c r="M23" i="59"/>
  <c r="O23" s="1"/>
  <c r="M23" i="50"/>
  <c r="O23" s="1"/>
  <c r="M28" i="59"/>
  <c r="O28" s="1"/>
  <c r="M28" i="48"/>
  <c r="O28" s="1"/>
  <c r="M28" i="51"/>
  <c r="O28" s="1"/>
  <c r="M28" i="58"/>
  <c r="O28" s="1"/>
  <c r="M28" i="61"/>
  <c r="M28" i="49"/>
  <c r="O28" s="1"/>
  <c r="M28" i="50"/>
  <c r="O28" s="1"/>
  <c r="M28" i="53"/>
  <c r="O28" s="1"/>
  <c r="M28" i="60"/>
  <c r="O28" s="1"/>
  <c r="M28" i="54"/>
  <c r="M28" i="52"/>
  <c r="M28" i="55"/>
  <c r="O28" s="1"/>
  <c r="O33" i="61"/>
  <c r="O27" i="52"/>
  <c r="O26" i="59"/>
  <c r="B12" i="47"/>
  <c r="B12" i="58"/>
  <c r="I31" i="61"/>
  <c r="K31" s="1"/>
  <c r="I31" i="58"/>
  <c r="I31" i="59"/>
  <c r="K31" s="1"/>
  <c r="I31" i="60"/>
  <c r="K31" s="1"/>
  <c r="I31" i="52"/>
  <c r="K31" s="1"/>
  <c r="I31" i="53"/>
  <c r="I31" i="48"/>
  <c r="I31" i="49"/>
  <c r="K31" s="1"/>
  <c r="I31" i="54"/>
  <c r="K31" s="1"/>
  <c r="I31" i="55"/>
  <c r="K31" s="1"/>
  <c r="I31" i="57"/>
  <c r="K31" s="1"/>
  <c r="I31" i="50"/>
  <c r="K31" s="1"/>
  <c r="I31" i="51"/>
  <c r="K31" s="1"/>
  <c r="I28" i="30"/>
  <c r="I28" i="52" s="1"/>
  <c r="K28" s="1"/>
  <c r="I34" i="59"/>
  <c r="K34" s="1"/>
  <c r="I34" i="55"/>
  <c r="I34" i="57"/>
  <c r="I34" i="58"/>
  <c r="K34" s="1"/>
  <c r="I34" i="60"/>
  <c r="I34" i="61"/>
  <c r="K34" s="1"/>
  <c r="I34" i="51"/>
  <c r="I34" i="52"/>
  <c r="K34" s="1"/>
  <c r="I34" i="54"/>
  <c r="K34" s="1"/>
  <c r="I34" i="48"/>
  <c r="K34" s="1"/>
  <c r="I34" i="49"/>
  <c r="K34" s="1"/>
  <c r="I34" i="50"/>
  <c r="K34" s="1"/>
  <c r="I34" i="53"/>
  <c r="K34" s="1"/>
  <c r="I27" i="61"/>
  <c r="K27" s="1"/>
  <c r="I27" i="60"/>
  <c r="K27" s="1"/>
  <c r="I27" i="54"/>
  <c r="K27" s="1"/>
  <c r="I22" i="30"/>
  <c r="I22" i="51" s="1"/>
  <c r="K29" i="49"/>
  <c r="K29" i="59"/>
  <c r="B11" i="47"/>
  <c r="K21" i="60"/>
  <c r="W33" i="51"/>
  <c r="W26"/>
  <c r="G25"/>
  <c r="G29" i="57"/>
  <c r="G27"/>
  <c r="G25"/>
  <c r="G20"/>
  <c r="G34" i="52"/>
  <c r="W30" i="51"/>
  <c r="G24"/>
  <c r="G25" i="48"/>
  <c r="S34" i="54"/>
  <c r="S31"/>
  <c r="G31"/>
  <c r="K33" i="52"/>
  <c r="O32"/>
  <c r="G30"/>
  <c r="S29"/>
  <c r="W21"/>
  <c r="G21" i="61"/>
  <c r="W24" i="59"/>
  <c r="G22" i="49"/>
  <c r="G25" i="54"/>
  <c r="G22"/>
  <c r="O32" i="53"/>
  <c r="G26" i="52"/>
  <c r="G27" i="50"/>
  <c r="G23" i="59"/>
  <c r="O30" i="58"/>
  <c r="G30"/>
  <c r="G33" i="48"/>
  <c r="G31"/>
  <c r="G23"/>
  <c r="G32" i="55"/>
  <c r="O26"/>
  <c r="W31" i="53"/>
  <c r="S34" i="52"/>
  <c r="G25" i="50"/>
  <c r="S22" i="49"/>
  <c r="G34" i="59"/>
  <c r="G30" i="57"/>
  <c r="W33" i="53"/>
  <c r="O31" i="52"/>
  <c r="W24" i="51"/>
  <c r="S26" i="49"/>
  <c r="S24" i="61"/>
  <c r="G24"/>
  <c r="S22"/>
  <c r="S30" i="59"/>
  <c r="G29" i="55"/>
  <c r="S24" i="54"/>
  <c r="W23"/>
  <c r="W27" i="53"/>
  <c r="O27"/>
  <c r="G28" i="52"/>
  <c r="O20" i="50"/>
  <c r="G20" i="58"/>
  <c r="K33" i="51"/>
  <c r="G32"/>
  <c r="G21"/>
  <c r="S27" i="50"/>
  <c r="W33" i="49"/>
  <c r="G33"/>
  <c r="O20" i="61"/>
  <c r="O34" i="60"/>
  <c r="G31" i="59"/>
  <c r="G33" i="56"/>
  <c r="G25" i="47"/>
  <c r="S25" i="55"/>
  <c r="G33" i="53"/>
  <c r="W24"/>
  <c r="O21"/>
  <c r="G31" i="51"/>
  <c r="W34" i="49"/>
  <c r="O27" i="61"/>
  <c r="G30" i="53"/>
  <c r="G32" i="52"/>
  <c r="G33" i="50"/>
  <c r="G32" i="49"/>
  <c r="G24"/>
  <c r="S20"/>
  <c r="W22" i="48"/>
  <c r="G27" i="59"/>
  <c r="G24" i="56"/>
  <c r="W34" i="53"/>
  <c r="G32"/>
  <c r="W26" i="52"/>
  <c r="G27" i="51"/>
  <c r="S24" i="50"/>
  <c r="G28" i="49"/>
  <c r="S26" i="61"/>
  <c r="O21"/>
  <c r="G29" i="60"/>
  <c r="O26"/>
  <c r="O25" i="58"/>
  <c r="G23" i="56"/>
  <c r="S27" i="55"/>
  <c r="S33" i="54"/>
  <c r="G33"/>
  <c r="G23"/>
  <c r="G34" i="53"/>
  <c r="O33"/>
  <c r="G31"/>
  <c r="G31" i="50"/>
  <c r="G29"/>
  <c r="S24" i="49"/>
  <c r="G25" i="60"/>
  <c r="S32" i="59"/>
  <c r="S23"/>
  <c r="S34" i="57"/>
  <c r="I25" i="48"/>
  <c r="I25" i="49"/>
  <c r="K25" s="1"/>
  <c r="I25" i="52"/>
  <c r="I25" i="50"/>
  <c r="K25" s="1"/>
  <c r="I25" i="58"/>
  <c r="K25" s="1"/>
  <c r="I25" i="61"/>
  <c r="K25" s="1"/>
  <c r="I25" i="53"/>
  <c r="K25" s="1"/>
  <c r="I25" i="54"/>
  <c r="I25" i="59"/>
  <c r="K25" s="1"/>
  <c r="I25" i="60"/>
  <c r="K25" s="1"/>
  <c r="I25" i="51"/>
  <c r="K25" s="1"/>
  <c r="I25" i="55"/>
  <c r="K25" s="1"/>
  <c r="U28" i="59"/>
  <c r="W28" s="1"/>
  <c r="U28" i="49"/>
  <c r="W28" s="1"/>
  <c r="U28" i="58"/>
  <c r="U28" i="60"/>
  <c r="U28" i="53"/>
  <c r="W28" s="1"/>
  <c r="U28" i="54"/>
  <c r="W28" s="1"/>
  <c r="U28" i="55"/>
  <c r="W28" s="1"/>
  <c r="U28" i="61"/>
  <c r="W28" s="1"/>
  <c r="U28" i="48"/>
  <c r="W28" s="1"/>
  <c r="U28" i="50"/>
  <c r="U28" i="51"/>
  <c r="W28" s="1"/>
  <c r="U28" i="52"/>
  <c r="W28" s="1"/>
  <c r="U20" i="59"/>
  <c r="W20" s="1"/>
  <c r="U20" i="61"/>
  <c r="U20" i="60"/>
  <c r="U20" i="48"/>
  <c r="W20" s="1"/>
  <c r="U20" i="50"/>
  <c r="U20" i="51"/>
  <c r="W20" s="1"/>
  <c r="U20" i="55"/>
  <c r="W20" s="1"/>
  <c r="U20" i="49"/>
  <c r="W20" s="1"/>
  <c r="U20" i="52"/>
  <c r="W20" s="1"/>
  <c r="U20" i="53"/>
  <c r="U20" i="54"/>
  <c r="W20" s="1"/>
  <c r="M29" i="57"/>
  <c r="M29" i="58"/>
  <c r="O29" s="1"/>
  <c r="M29" i="60"/>
  <c r="M29" i="61"/>
  <c r="O29" s="1"/>
  <c r="M29" i="49"/>
  <c r="M29" i="50"/>
  <c r="O29" s="1"/>
  <c r="M29" i="53"/>
  <c r="O29" s="1"/>
  <c r="M29" i="59"/>
  <c r="O29" s="1"/>
  <c r="M29" i="48"/>
  <c r="O29" s="1"/>
  <c r="M29" i="52"/>
  <c r="M29" i="51"/>
  <c r="O29" s="1"/>
  <c r="M29" i="54"/>
  <c r="M29" i="55"/>
  <c r="O29" s="1"/>
  <c r="G32" i="54"/>
  <c r="S27"/>
  <c r="G24"/>
  <c r="W21"/>
  <c r="G21"/>
  <c r="G20"/>
  <c r="G29" i="53"/>
  <c r="G27"/>
  <c r="K29" i="52"/>
  <c r="O28"/>
  <c r="G34" i="51"/>
  <c r="G33"/>
  <c r="O32"/>
  <c r="O30"/>
  <c r="G29"/>
  <c r="G28"/>
  <c r="O26"/>
  <c r="S23"/>
  <c r="S23" i="50"/>
  <c r="O28" i="61"/>
  <c r="O26"/>
  <c r="O24"/>
  <c r="O23"/>
  <c r="O22"/>
  <c r="O30" i="60"/>
  <c r="G27"/>
  <c r="W33" i="59"/>
  <c r="S31"/>
  <c r="S29"/>
  <c r="O27"/>
  <c r="S26"/>
  <c r="S22"/>
  <c r="S21"/>
  <c r="N20"/>
  <c r="O20" s="1"/>
  <c r="O33" i="58"/>
  <c r="O31"/>
  <c r="S32" i="57"/>
  <c r="G22" i="56"/>
  <c r="J21"/>
  <c r="F20"/>
  <c r="G20" s="1"/>
  <c r="G34" i="55"/>
  <c r="O22"/>
  <c r="W29" i="54"/>
  <c r="G29"/>
  <c r="G26" i="53"/>
  <c r="W34" i="52"/>
  <c r="G23"/>
  <c r="S22"/>
  <c r="G26" i="51"/>
  <c r="S31" i="50"/>
  <c r="O25"/>
  <c r="W22"/>
  <c r="G22"/>
  <c r="O34" i="49"/>
  <c r="G34"/>
  <c r="G25"/>
  <c r="W32" i="48"/>
  <c r="S31"/>
  <c r="O27"/>
  <c r="S34" i="60"/>
  <c r="K32"/>
  <c r="W31"/>
  <c r="G33" i="59"/>
  <c r="W22"/>
  <c r="W33" i="55"/>
  <c r="G33"/>
  <c r="G30"/>
  <c r="G28"/>
  <c r="W27"/>
  <c r="G27"/>
  <c r="S22"/>
  <c r="S29" i="54"/>
  <c r="O28"/>
  <c r="G28" i="53"/>
  <c r="O34" i="50"/>
  <c r="G33" i="58"/>
  <c r="W32"/>
  <c r="S31"/>
  <c r="G31"/>
  <c r="G29" i="56"/>
  <c r="R23"/>
  <c r="J22"/>
  <c r="V21"/>
  <c r="F21"/>
  <c r="G21" s="1"/>
  <c r="R20"/>
  <c r="G22" i="53"/>
  <c r="G20"/>
  <c r="O30" i="52"/>
  <c r="O29"/>
  <c r="S27"/>
  <c r="S26"/>
  <c r="O20"/>
  <c r="R22" i="51"/>
  <c r="S22" s="1"/>
  <c r="J22"/>
  <c r="V21"/>
  <c r="O21"/>
  <c r="K20"/>
  <c r="W33" i="50"/>
  <c r="K32"/>
  <c r="O31"/>
  <c r="K30"/>
  <c r="W29"/>
  <c r="S25"/>
  <c r="V23"/>
  <c r="W23" s="1"/>
  <c r="V20"/>
  <c r="W30" i="49"/>
  <c r="G29"/>
  <c r="G34" i="48"/>
  <c r="O33"/>
  <c r="G29"/>
  <c r="G27"/>
  <c r="G22"/>
  <c r="R21"/>
  <c r="G21"/>
  <c r="O34" i="59"/>
  <c r="G29"/>
  <c r="G25"/>
  <c r="G21"/>
  <c r="O34" i="57"/>
  <c r="G34"/>
  <c r="S25"/>
  <c r="F21"/>
  <c r="G21" s="1"/>
  <c r="G30" i="56"/>
  <c r="J28"/>
  <c r="V27"/>
  <c r="G27"/>
  <c r="J26"/>
  <c r="V25"/>
  <c r="G25"/>
  <c r="V23"/>
  <c r="G29" i="47"/>
  <c r="V25"/>
  <c r="J24"/>
  <c r="J22"/>
  <c r="J20"/>
  <c r="W31" i="55"/>
  <c r="G31"/>
  <c r="S21"/>
  <c r="G30" i="54"/>
  <c r="S26"/>
  <c r="S25"/>
  <c r="S26" i="60"/>
  <c r="S34" i="59"/>
  <c r="G30"/>
  <c r="G28"/>
  <c r="G26"/>
  <c r="G24"/>
  <c r="G22"/>
  <c r="G20"/>
  <c r="O33"/>
  <c r="G34" i="58"/>
  <c r="G32"/>
  <c r="S30"/>
  <c r="K30"/>
  <c r="G28"/>
  <c r="K31"/>
  <c r="G25"/>
  <c r="S31" i="57"/>
  <c r="N26"/>
  <c r="G34" i="56"/>
  <c r="G28"/>
  <c r="G32" i="47"/>
  <c r="G30"/>
  <c r="G28" i="54"/>
  <c r="G26"/>
  <c r="O25"/>
  <c r="W24"/>
  <c r="S23"/>
  <c r="O26" i="52"/>
  <c r="G21"/>
  <c r="G20" i="50"/>
  <c r="G27" i="49"/>
  <c r="G23"/>
  <c r="S34" i="61"/>
  <c r="K29"/>
  <c r="W26"/>
  <c r="W24"/>
  <c r="S32" i="60"/>
  <c r="W29"/>
  <c r="S23" i="57"/>
  <c r="S30" i="55"/>
  <c r="G24" i="53"/>
  <c r="V20"/>
  <c r="G20" i="52"/>
  <c r="G30" i="48"/>
  <c r="G22" i="61"/>
  <c r="O33" i="60"/>
  <c r="S30"/>
  <c r="W27"/>
  <c r="O32" i="59"/>
  <c r="W31"/>
  <c r="K30"/>
  <c r="W25"/>
  <c r="W33" i="58"/>
  <c r="O27"/>
  <c r="G31" i="56"/>
  <c r="N25" i="47"/>
  <c r="G21" i="55"/>
  <c r="W34" i="54"/>
  <c r="G27"/>
  <c r="W23" i="51"/>
  <c r="G23"/>
  <c r="O21" i="50"/>
  <c r="G21" i="49"/>
  <c r="G32" i="48"/>
  <c r="W24"/>
  <c r="G33" i="61"/>
  <c r="G31"/>
  <c r="G29"/>
  <c r="G27"/>
  <c r="G25"/>
  <c r="G23"/>
  <c r="V20"/>
  <c r="S29" i="60"/>
  <c r="S28"/>
  <c r="K26"/>
  <c r="W25"/>
  <c r="O24"/>
  <c r="O21"/>
  <c r="W24" i="58"/>
  <c r="K34" i="57"/>
  <c r="N24"/>
  <c r="N22"/>
  <c r="N20"/>
  <c r="G32" i="56"/>
  <c r="G26"/>
  <c r="G34" i="47"/>
  <c r="N33"/>
  <c r="N32"/>
  <c r="N30"/>
  <c r="G20" i="51"/>
  <c r="G20" i="55"/>
  <c r="G21" i="53"/>
  <c r="K21" i="50"/>
  <c r="N23" i="49"/>
  <c r="O23" s="1"/>
  <c r="N25"/>
  <c r="N27"/>
  <c r="N29"/>
  <c r="O29" s="1"/>
  <c r="N31"/>
  <c r="O31" s="1"/>
  <c r="N33"/>
  <c r="J34" i="55"/>
  <c r="R33"/>
  <c r="J32"/>
  <c r="K32" s="1"/>
  <c r="R31"/>
  <c r="S31" s="1"/>
  <c r="J30"/>
  <c r="N27"/>
  <c r="V26"/>
  <c r="W26" s="1"/>
  <c r="F26"/>
  <c r="G26" s="1"/>
  <c r="N25"/>
  <c r="V24"/>
  <c r="W24" s="1"/>
  <c r="F24"/>
  <c r="G24" s="1"/>
  <c r="N23"/>
  <c r="O23" s="1"/>
  <c r="V22"/>
  <c r="F22"/>
  <c r="G22" s="1"/>
  <c r="N33" i="54"/>
  <c r="O33" s="1"/>
  <c r="N31"/>
  <c r="N29"/>
  <c r="O29" s="1"/>
  <c r="N27"/>
  <c r="R34" i="53"/>
  <c r="J33"/>
  <c r="K33" s="1"/>
  <c r="R32"/>
  <c r="J31"/>
  <c r="K31" s="1"/>
  <c r="R30"/>
  <c r="S30" s="1"/>
  <c r="J29"/>
  <c r="K29" s="1"/>
  <c r="R28"/>
  <c r="J27"/>
  <c r="R26"/>
  <c r="S26" s="1"/>
  <c r="V25"/>
  <c r="W25" s="1"/>
  <c r="F25"/>
  <c r="G25" s="1"/>
  <c r="N24"/>
  <c r="O24" s="1"/>
  <c r="V23"/>
  <c r="W23" s="1"/>
  <c r="F23"/>
  <c r="G23" s="1"/>
  <c r="N22"/>
  <c r="O22" s="1"/>
  <c r="V33" i="52"/>
  <c r="W33" s="1"/>
  <c r="F33"/>
  <c r="G33" s="1"/>
  <c r="V31"/>
  <c r="F31"/>
  <c r="G31" s="1"/>
  <c r="V29"/>
  <c r="W29" s="1"/>
  <c r="F29"/>
  <c r="G29" s="1"/>
  <c r="V27"/>
  <c r="F27"/>
  <c r="G27" s="1"/>
  <c r="V25"/>
  <c r="F25"/>
  <c r="G25" s="1"/>
  <c r="J24"/>
  <c r="R23"/>
  <c r="S23" s="1"/>
  <c r="J22"/>
  <c r="J34" i="51"/>
  <c r="K34" s="1"/>
  <c r="R33"/>
  <c r="S33" s="1"/>
  <c r="J32"/>
  <c r="R31"/>
  <c r="S31" s="1"/>
  <c r="J30"/>
  <c r="K30" s="1"/>
  <c r="R29"/>
  <c r="S29" s="1"/>
  <c r="J28"/>
  <c r="R27"/>
  <c r="S27" s="1"/>
  <c r="J26"/>
  <c r="K26" s="1"/>
  <c r="N23"/>
  <c r="V22"/>
  <c r="F22"/>
  <c r="G22" s="1"/>
  <c r="V34" i="50"/>
  <c r="W34" s="1"/>
  <c r="F34"/>
  <c r="G34" s="1"/>
  <c r="V32"/>
  <c r="F32"/>
  <c r="G32" s="1"/>
  <c r="V30"/>
  <c r="W30" s="1"/>
  <c r="F30"/>
  <c r="G30" s="1"/>
  <c r="V28"/>
  <c r="F28"/>
  <c r="G28" s="1"/>
  <c r="V26"/>
  <c r="F26"/>
  <c r="G26" s="1"/>
  <c r="V24"/>
  <c r="W24" s="1"/>
  <c r="F24"/>
  <c r="G24" s="1"/>
  <c r="R22"/>
  <c r="S22" s="1"/>
  <c r="K32" i="49"/>
  <c r="G20"/>
  <c r="K24" i="48"/>
  <c r="K20" i="60"/>
  <c r="N24" i="54"/>
  <c r="O24" s="1"/>
  <c r="N22"/>
  <c r="O22" s="1"/>
  <c r="R25" i="53"/>
  <c r="J24"/>
  <c r="R23"/>
  <c r="S23" s="1"/>
  <c r="J22"/>
  <c r="V24" i="52"/>
  <c r="W24" s="1"/>
  <c r="F24"/>
  <c r="G24" s="1"/>
  <c r="V22"/>
  <c r="W22" s="1"/>
  <c r="F22"/>
  <c r="G22" s="1"/>
  <c r="F21" i="50"/>
  <c r="G21" s="1"/>
  <c r="G28" i="48"/>
  <c r="K20" i="50"/>
  <c r="S29" i="49"/>
  <c r="S27"/>
  <c r="S23"/>
  <c r="W21" i="61"/>
  <c r="S21" i="60"/>
  <c r="G21"/>
  <c r="U31" i="56"/>
  <c r="W31" s="1"/>
  <c r="U31" i="47"/>
  <c r="W31" s="1"/>
  <c r="U23" i="57"/>
  <c r="W23" s="1"/>
  <c r="U23" i="47"/>
  <c r="U23" i="56"/>
  <c r="Q33" i="47"/>
  <c r="S33" s="1"/>
  <c r="Q33" i="56"/>
  <c r="S33" s="1"/>
  <c r="Q25" i="47"/>
  <c r="Q25" i="56"/>
  <c r="S25" s="1"/>
  <c r="Q34"/>
  <c r="S34" s="1"/>
  <c r="Q34" i="47"/>
  <c r="S34" s="1"/>
  <c r="S34" i="30"/>
  <c r="Q30" i="56"/>
  <c r="S30" s="1"/>
  <c r="Q30" i="47"/>
  <c r="Q26" i="57"/>
  <c r="S26" s="1"/>
  <c r="Q26" i="47"/>
  <c r="Q26" i="56"/>
  <c r="S26" i="30"/>
  <c r="Q22" i="57"/>
  <c r="S22" s="1"/>
  <c r="Q22" i="47"/>
  <c r="Q22" i="56"/>
  <c r="S22" s="1"/>
  <c r="S22" i="30"/>
  <c r="M30" i="56"/>
  <c r="O30" s="1"/>
  <c r="M30" i="47"/>
  <c r="M22" i="57"/>
  <c r="M22" i="47"/>
  <c r="O22" s="1"/>
  <c r="M22" i="56"/>
  <c r="M32"/>
  <c r="O32" s="1"/>
  <c r="M32" i="47"/>
  <c r="O32" s="1"/>
  <c r="M28" i="57"/>
  <c r="M28" i="47"/>
  <c r="O28" s="1"/>
  <c r="M28" i="56"/>
  <c r="O28" s="1"/>
  <c r="M24" i="57"/>
  <c r="M24" i="47"/>
  <c r="M24" i="56"/>
  <c r="M20" i="57"/>
  <c r="M20" i="47"/>
  <c r="M20" i="56"/>
  <c r="O20" s="1"/>
  <c r="I34" i="47"/>
  <c r="K34" s="1"/>
  <c r="I34" i="56"/>
  <c r="K34" s="1"/>
  <c r="I32" i="47"/>
  <c r="K32" s="1"/>
  <c r="I32" i="56"/>
  <c r="K32" s="1"/>
  <c r="I28" i="47"/>
  <c r="K28" s="1"/>
  <c r="I28" i="56"/>
  <c r="K28" s="1"/>
  <c r="I24" i="47"/>
  <c r="K24" s="1"/>
  <c r="I24" i="56"/>
  <c r="K24" s="1"/>
  <c r="I20" i="47"/>
  <c r="K20" s="1"/>
  <c r="I20" i="56"/>
  <c r="K20" s="1"/>
  <c r="I20" i="57"/>
  <c r="K20" s="1"/>
  <c r="R34" i="48"/>
  <c r="S34" s="1"/>
  <c r="J33"/>
  <c r="R32"/>
  <c r="J31"/>
  <c r="K31" s="1"/>
  <c r="R30"/>
  <c r="J29"/>
  <c r="R28"/>
  <c r="J27"/>
  <c r="R26"/>
  <c r="S26" s="1"/>
  <c r="J25"/>
  <c r="R24"/>
  <c r="S24" s="1"/>
  <c r="J23"/>
  <c r="N20"/>
  <c r="O20" s="1"/>
  <c r="R33" i="61"/>
  <c r="S33" s="1"/>
  <c r="J32"/>
  <c r="R31"/>
  <c r="S31" s="1"/>
  <c r="J30"/>
  <c r="R29"/>
  <c r="J28"/>
  <c r="R27"/>
  <c r="S27" s="1"/>
  <c r="Y27" s="1"/>
  <c r="J26"/>
  <c r="R25"/>
  <c r="J24"/>
  <c r="R23"/>
  <c r="J22"/>
  <c r="J34" i="60"/>
  <c r="K34" s="1"/>
  <c r="R33"/>
  <c r="V32"/>
  <c r="W32" s="1"/>
  <c r="F32"/>
  <c r="G32" s="1"/>
  <c r="N31"/>
  <c r="V30"/>
  <c r="W30" s="1"/>
  <c r="F30"/>
  <c r="G30" s="1"/>
  <c r="N29"/>
  <c r="O29" s="1"/>
  <c r="V28"/>
  <c r="F28"/>
  <c r="G28" s="1"/>
  <c r="N27"/>
  <c r="O27" s="1"/>
  <c r="Y27" s="1"/>
  <c r="V26"/>
  <c r="W26" s="1"/>
  <c r="F26"/>
  <c r="G26" s="1"/>
  <c r="N25"/>
  <c r="O25" s="1"/>
  <c r="V24"/>
  <c r="W24" s="1"/>
  <c r="F24"/>
  <c r="G24" s="1"/>
  <c r="N23"/>
  <c r="O23" s="1"/>
  <c r="V22"/>
  <c r="F22"/>
  <c r="G22" s="1"/>
  <c r="V20"/>
  <c r="W20" s="1"/>
  <c r="F20"/>
  <c r="G20" s="1"/>
  <c r="R34" i="58"/>
  <c r="J33"/>
  <c r="R32"/>
  <c r="S32" s="1"/>
  <c r="Y32" s="1"/>
  <c r="V29"/>
  <c r="F29"/>
  <c r="G29" s="1"/>
  <c r="V27"/>
  <c r="W27" s="1"/>
  <c r="F27"/>
  <c r="G27" s="1"/>
  <c r="V25"/>
  <c r="W25" s="1"/>
  <c r="V23"/>
  <c r="R22"/>
  <c r="S22" s="1"/>
  <c r="G33" i="57"/>
  <c r="U32"/>
  <c r="W32" s="1"/>
  <c r="U32" i="56"/>
  <c r="W32" s="1"/>
  <c r="U32" i="47"/>
  <c r="U24" i="57"/>
  <c r="U24" i="47"/>
  <c r="W24" s="1"/>
  <c r="U24" i="56"/>
  <c r="W24" s="1"/>
  <c r="U33"/>
  <c r="W33" s="1"/>
  <c r="U33" i="47"/>
  <c r="W33" s="1"/>
  <c r="U29" i="56"/>
  <c r="W29" s="1"/>
  <c r="U29" i="57"/>
  <c r="W29" s="1"/>
  <c r="U29" i="47"/>
  <c r="U25" i="57"/>
  <c r="W25" s="1"/>
  <c r="U25" i="47"/>
  <c r="W25" s="1"/>
  <c r="U25" i="56"/>
  <c r="W25" s="1"/>
  <c r="U21" i="57"/>
  <c r="W21" s="1"/>
  <c r="U21" i="47"/>
  <c r="W21" s="1"/>
  <c r="U21" i="56"/>
  <c r="Q28" i="57"/>
  <c r="S28" s="1"/>
  <c r="Q28" i="47"/>
  <c r="Q28" i="56"/>
  <c r="S28" s="1"/>
  <c r="Q20" i="57"/>
  <c r="Q20" i="47"/>
  <c r="Q20" i="56"/>
  <c r="S20" s="1"/>
  <c r="Q31" i="47"/>
  <c r="Q31" i="56"/>
  <c r="S31" s="1"/>
  <c r="Q27" i="47"/>
  <c r="S27" s="1"/>
  <c r="Q27" i="56"/>
  <c r="S27" s="1"/>
  <c r="Q23" i="47"/>
  <c r="S23" s="1"/>
  <c r="Q23" i="56"/>
  <c r="S23" s="1"/>
  <c r="M33" i="57"/>
  <c r="O33" s="1"/>
  <c r="M33" i="56"/>
  <c r="M33" i="47"/>
  <c r="O33" s="1"/>
  <c r="M25" i="57"/>
  <c r="M25" i="47"/>
  <c r="M25" i="56"/>
  <c r="I29"/>
  <c r="K29" s="1"/>
  <c r="I29" i="57"/>
  <c r="K29" s="1"/>
  <c r="I29" i="47"/>
  <c r="K29" s="1"/>
  <c r="I23" i="56"/>
  <c r="K23" s="1"/>
  <c r="I33"/>
  <c r="K33" s="1"/>
  <c r="I33" i="47"/>
  <c r="K33" s="1"/>
  <c r="R21" i="58"/>
  <c r="S21" s="1"/>
  <c r="R23"/>
  <c r="S23" s="1"/>
  <c r="J20"/>
  <c r="K20" s="1"/>
  <c r="J22"/>
  <c r="U27" i="57"/>
  <c r="W27" s="1"/>
  <c r="U27" i="47"/>
  <c r="U27" i="56"/>
  <c r="U34" i="57"/>
  <c r="W34" s="1"/>
  <c r="U34" i="56"/>
  <c r="W34" s="1"/>
  <c r="U34" i="47"/>
  <c r="W34" s="1"/>
  <c r="U30" i="57"/>
  <c r="W30" s="1"/>
  <c r="Y30" s="1"/>
  <c r="U30" i="56"/>
  <c r="W30" s="1"/>
  <c r="U30" i="47"/>
  <c r="W30" s="1"/>
  <c r="U26" i="57"/>
  <c r="U26" i="47"/>
  <c r="U26" i="56"/>
  <c r="U22" i="58"/>
  <c r="W22" s="1"/>
  <c r="U22" i="57"/>
  <c r="U22" i="47"/>
  <c r="U22" i="56"/>
  <c r="Q29" i="47"/>
  <c r="S29" s="1"/>
  <c r="Q29" i="56"/>
  <c r="S29" s="1"/>
  <c r="Q21" i="47"/>
  <c r="S21" s="1"/>
  <c r="Q21" i="56"/>
  <c r="Q21" i="57"/>
  <c r="S21" s="1"/>
  <c r="M34" i="56"/>
  <c r="M34" i="47"/>
  <c r="O34" s="1"/>
  <c r="M26" i="57"/>
  <c r="O26" s="1"/>
  <c r="M26" i="47"/>
  <c r="O26" s="1"/>
  <c r="M26" i="56"/>
  <c r="I30" i="47"/>
  <c r="K30" s="1"/>
  <c r="I30" i="56"/>
  <c r="K30" s="1"/>
  <c r="I25" i="57"/>
  <c r="K25" s="1"/>
  <c r="I25" i="47"/>
  <c r="I25" i="56"/>
  <c r="K25" s="1"/>
  <c r="V23" i="60"/>
  <c r="F23"/>
  <c r="G23" s="1"/>
  <c r="G21" i="58"/>
  <c r="W33" i="57"/>
  <c r="G31"/>
  <c r="U28"/>
  <c r="U28" i="47"/>
  <c r="W28" s="1"/>
  <c r="U28" i="56"/>
  <c r="U20" i="58"/>
  <c r="U20" i="57"/>
  <c r="W20" s="1"/>
  <c r="U20" i="47"/>
  <c r="W20" s="1"/>
  <c r="U20" i="56"/>
  <c r="W20" s="1"/>
  <c r="Q32"/>
  <c r="S32" s="1"/>
  <c r="Q32" i="47"/>
  <c r="Q24" i="57"/>
  <c r="S24" s="1"/>
  <c r="Q24" i="47"/>
  <c r="Q24" i="56"/>
  <c r="S24" s="1"/>
  <c r="M29"/>
  <c r="M29" i="47"/>
  <c r="M21" i="58"/>
  <c r="M21" i="57"/>
  <c r="O21" s="1"/>
  <c r="M21" i="47"/>
  <c r="O21" s="1"/>
  <c r="M21" i="56"/>
  <c r="M31" i="57"/>
  <c r="O31" s="1"/>
  <c r="M31" i="56"/>
  <c r="O31" i="30"/>
  <c r="M31" i="47"/>
  <c r="O31" s="1"/>
  <c r="M27" i="57"/>
  <c r="O27" i="30"/>
  <c r="M27" i="47"/>
  <c r="O27" s="1"/>
  <c r="M27" i="56"/>
  <c r="M23" i="58"/>
  <c r="O23" s="1"/>
  <c r="M23" i="57"/>
  <c r="O23" i="30"/>
  <c r="M23" i="47"/>
  <c r="M23" i="56"/>
  <c r="I31"/>
  <c r="K31" s="1"/>
  <c r="I31" i="47"/>
  <c r="I26"/>
  <c r="K26" s="1"/>
  <c r="I26" i="56"/>
  <c r="K26" s="1"/>
  <c r="I21" i="57"/>
  <c r="K21" s="1"/>
  <c r="I21" i="47"/>
  <c r="K21" s="1"/>
  <c r="I21" i="56"/>
  <c r="K21" s="1"/>
  <c r="N25" i="48"/>
  <c r="O25" s="1"/>
  <c r="N23"/>
  <c r="O23" s="1"/>
  <c r="R25" i="60"/>
  <c r="S25" s="1"/>
  <c r="J24"/>
  <c r="R23"/>
  <c r="S23" s="1"/>
  <c r="J22"/>
  <c r="N34" i="30"/>
  <c r="O34" s="1"/>
  <c r="R33"/>
  <c r="S33" s="1"/>
  <c r="V32"/>
  <c r="W32" s="1"/>
  <c r="F32"/>
  <c r="G32" s="1"/>
  <c r="J31"/>
  <c r="K31" s="1"/>
  <c r="E31"/>
  <c r="N30"/>
  <c r="O30" s="1"/>
  <c r="R29"/>
  <c r="S29" s="1"/>
  <c r="V28"/>
  <c r="W28" s="1"/>
  <c r="F28"/>
  <c r="G28" s="1"/>
  <c r="J27"/>
  <c r="K27" s="1"/>
  <c r="E27"/>
  <c r="N26"/>
  <c r="O26" s="1"/>
  <c r="R25"/>
  <c r="S25" s="1"/>
  <c r="V24"/>
  <c r="W24" s="1"/>
  <c r="F24"/>
  <c r="G24" s="1"/>
  <c r="J23"/>
  <c r="E23"/>
  <c r="N22"/>
  <c r="O22" s="1"/>
  <c r="R21"/>
  <c r="S21" s="1"/>
  <c r="V20"/>
  <c r="W20" s="1"/>
  <c r="F20"/>
  <c r="G20" s="1"/>
  <c r="N27" i="56"/>
  <c r="N25"/>
  <c r="N23"/>
  <c r="N21"/>
  <c r="N23" i="47"/>
  <c r="J34" i="30"/>
  <c r="K34" s="1"/>
  <c r="E34"/>
  <c r="N33"/>
  <c r="O33" s="1"/>
  <c r="R32"/>
  <c r="S32" s="1"/>
  <c r="V31"/>
  <c r="W31" s="1"/>
  <c r="F31"/>
  <c r="J30"/>
  <c r="K30" s="1"/>
  <c r="E30"/>
  <c r="N29"/>
  <c r="O29" s="1"/>
  <c r="R28"/>
  <c r="S28" s="1"/>
  <c r="V27"/>
  <c r="W27" s="1"/>
  <c r="F27"/>
  <c r="J26"/>
  <c r="K26" s="1"/>
  <c r="E26"/>
  <c r="N25"/>
  <c r="O25" s="1"/>
  <c r="R24"/>
  <c r="S24" s="1"/>
  <c r="V23"/>
  <c r="W23" s="1"/>
  <c r="F23"/>
  <c r="J22"/>
  <c r="K22" s="1"/>
  <c r="E22"/>
  <c r="N21"/>
  <c r="O21" s="1"/>
  <c r="R20"/>
  <c r="S20" s="1"/>
  <c r="N29" i="57"/>
  <c r="V28"/>
  <c r="F28"/>
  <c r="G28" s="1"/>
  <c r="N27"/>
  <c r="V26"/>
  <c r="F26"/>
  <c r="G26" s="1"/>
  <c r="N25"/>
  <c r="V24"/>
  <c r="F24"/>
  <c r="G24" s="1"/>
  <c r="N23"/>
  <c r="V22"/>
  <c r="F22"/>
  <c r="G22" s="1"/>
  <c r="N33" i="56"/>
  <c r="N31"/>
  <c r="N29"/>
  <c r="J31" i="47"/>
  <c r="E31"/>
  <c r="G31" s="1"/>
  <c r="J27"/>
  <c r="E27"/>
  <c r="G27" s="1"/>
  <c r="R26"/>
  <c r="J25"/>
  <c r="R24"/>
  <c r="J23"/>
  <c r="E23"/>
  <c r="R22"/>
  <c r="R20"/>
  <c r="V34" i="30"/>
  <c r="W34" s="1"/>
  <c r="F34"/>
  <c r="J33"/>
  <c r="K33" s="1"/>
  <c r="E33"/>
  <c r="G33" s="1"/>
  <c r="N32"/>
  <c r="O32" s="1"/>
  <c r="R31"/>
  <c r="S31" s="1"/>
  <c r="V30"/>
  <c r="W30" s="1"/>
  <c r="F30"/>
  <c r="J29"/>
  <c r="K29" s="1"/>
  <c r="E29"/>
  <c r="G29" s="1"/>
  <c r="N28"/>
  <c r="O28" s="1"/>
  <c r="R27"/>
  <c r="S27" s="1"/>
  <c r="V26"/>
  <c r="W26" s="1"/>
  <c r="F26"/>
  <c r="J25"/>
  <c r="K25" s="1"/>
  <c r="E25"/>
  <c r="G25" s="1"/>
  <c r="N24"/>
  <c r="O24" s="1"/>
  <c r="R23"/>
  <c r="S23" s="1"/>
  <c r="V22"/>
  <c r="W22" s="1"/>
  <c r="F22"/>
  <c r="J21"/>
  <c r="K21" s="1"/>
  <c r="E21"/>
  <c r="G21" s="1"/>
  <c r="N20"/>
  <c r="O20" s="1"/>
  <c r="N26" i="56"/>
  <c r="N24"/>
  <c r="N22"/>
  <c r="V23" i="47"/>
  <c r="F23"/>
  <c r="V33" i="30"/>
  <c r="W33" s="1"/>
  <c r="J32"/>
  <c r="K32" s="1"/>
  <c r="V29"/>
  <c r="W29" s="1"/>
  <c r="J28"/>
  <c r="K28" s="1"/>
  <c r="V25"/>
  <c r="W25" s="1"/>
  <c r="J24"/>
  <c r="K24" s="1"/>
  <c r="V21"/>
  <c r="W21" s="1"/>
  <c r="J20"/>
  <c r="K20" s="1"/>
  <c r="I22" i="47" l="1"/>
  <c r="Y29" i="59"/>
  <c r="S24" i="58"/>
  <c r="S24" i="60"/>
  <c r="O20" i="57"/>
  <c r="K33" i="58"/>
  <c r="Y33" s="1"/>
  <c r="S23" i="61"/>
  <c r="O24" i="47"/>
  <c r="O28" i="57"/>
  <c r="S30" i="47"/>
  <c r="W25" i="52"/>
  <c r="Y25" s="1"/>
  <c r="O27" i="54"/>
  <c r="O27" i="55"/>
  <c r="S33"/>
  <c r="O24" i="49"/>
  <c r="K20" i="54"/>
  <c r="O22" i="60"/>
  <c r="W22" i="49"/>
  <c r="S25" i="59"/>
  <c r="Y25" s="1"/>
  <c r="O21" i="58"/>
  <c r="S25" i="61"/>
  <c r="S29"/>
  <c r="W31" i="52"/>
  <c r="O25" i="49"/>
  <c r="S21" i="48"/>
  <c r="K25" i="52"/>
  <c r="I23" i="48"/>
  <c r="K23" s="1"/>
  <c r="Y23" s="1"/>
  <c r="G26" i="47"/>
  <c r="K26" i="54"/>
  <c r="K21"/>
  <c r="S23" i="48"/>
  <c r="S26" i="58"/>
  <c r="W26" i="48"/>
  <c r="W21"/>
  <c r="O21" i="49"/>
  <c r="Y21" s="1"/>
  <c r="K26" i="50"/>
  <c r="W20" i="58"/>
  <c r="W26" i="56"/>
  <c r="S20" i="57"/>
  <c r="Y20" s="1"/>
  <c r="W22" i="60"/>
  <c r="S32" i="48"/>
  <c r="K22" i="47"/>
  <c r="S26" i="56"/>
  <c r="W23"/>
  <c r="W28" i="50"/>
  <c r="K32" i="51"/>
  <c r="S28" i="53"/>
  <c r="K25" i="54"/>
  <c r="K26" i="48"/>
  <c r="K21" i="59"/>
  <c r="W28" i="56"/>
  <c r="W22"/>
  <c r="S34" i="58"/>
  <c r="S33" i="60"/>
  <c r="Y33" s="1"/>
  <c r="O20" i="47"/>
  <c r="O24" i="57"/>
  <c r="W32" i="50"/>
  <c r="W22" i="51"/>
  <c r="W22" i="55"/>
  <c r="O25"/>
  <c r="K30"/>
  <c r="K34"/>
  <c r="S32" i="47"/>
  <c r="O34" i="56"/>
  <c r="W27" i="47"/>
  <c r="S30" i="48"/>
  <c r="W26" i="50"/>
  <c r="Y26" s="1"/>
  <c r="S34" i="53"/>
  <c r="Y34" i="49"/>
  <c r="O20" i="58"/>
  <c r="K24" i="60"/>
  <c r="Y24" s="1"/>
  <c r="O29" i="47"/>
  <c r="W26"/>
  <c r="S31"/>
  <c r="W29" i="58"/>
  <c r="W28" i="60"/>
  <c r="O31"/>
  <c r="K29" i="48"/>
  <c r="K33"/>
  <c r="Y33" s="1"/>
  <c r="O30" i="47"/>
  <c r="S25" i="53"/>
  <c r="Y33" i="51"/>
  <c r="W27" i="52"/>
  <c r="O33" i="49"/>
  <c r="O24" i="59"/>
  <c r="O21"/>
  <c r="Y21" s="1"/>
  <c r="W22" i="53"/>
  <c r="W22" i="61"/>
  <c r="I23" i="57"/>
  <c r="K23" s="1"/>
  <c r="K26" i="61"/>
  <c r="Y26" s="1"/>
  <c r="K30"/>
  <c r="Y30" s="1"/>
  <c r="K32"/>
  <c r="I22" i="56"/>
  <c r="K22" s="1"/>
  <c r="K24" i="52"/>
  <c r="Y24" s="1"/>
  <c r="I23" i="50"/>
  <c r="K23" s="1"/>
  <c r="Y23" s="1"/>
  <c r="K23" i="30"/>
  <c r="I23" i="47"/>
  <c r="K24" i="53"/>
  <c r="I23" i="51"/>
  <c r="K23" s="1"/>
  <c r="I23" i="49"/>
  <c r="K23" s="1"/>
  <c r="I23" i="59"/>
  <c r="K23" s="1"/>
  <c r="Y23" s="1"/>
  <c r="Y24" i="49"/>
  <c r="W21" i="56"/>
  <c r="Y32" i="57"/>
  <c r="W23" i="58"/>
  <c r="K24" i="61"/>
  <c r="Y24" s="1"/>
  <c r="S28" i="48"/>
  <c r="I27" i="57"/>
  <c r="K27" s="1"/>
  <c r="O22"/>
  <c r="Y26" i="51"/>
  <c r="I27" i="49"/>
  <c r="K27" s="1"/>
  <c r="I27" i="48"/>
  <c r="K27" s="1"/>
  <c r="Y27" s="1"/>
  <c r="I27" i="51"/>
  <c r="K27" s="1"/>
  <c r="W22" i="47"/>
  <c r="W27" i="56"/>
  <c r="I27" i="47"/>
  <c r="O23" i="51"/>
  <c r="O31" i="54"/>
  <c r="I27" i="50"/>
  <c r="K27" s="1"/>
  <c r="I27" i="58"/>
  <c r="K27" s="1"/>
  <c r="I27" i="52"/>
  <c r="K27" s="1"/>
  <c r="O29" i="57"/>
  <c r="W23" i="60"/>
  <c r="S21" i="56"/>
  <c r="S28" i="47"/>
  <c r="W29"/>
  <c r="W32"/>
  <c r="Y26" i="48"/>
  <c r="I27" i="56"/>
  <c r="K27" s="1"/>
  <c r="S25" i="47"/>
  <c r="S32" i="53"/>
  <c r="O27" i="49"/>
  <c r="W21" i="51"/>
  <c r="W28" i="58"/>
  <c r="I27" i="53"/>
  <c r="K27" s="1"/>
  <c r="Y27" s="1"/>
  <c r="I27" i="59"/>
  <c r="K27" s="1"/>
  <c r="I23" i="54"/>
  <c r="K23" s="1"/>
  <c r="Y23" s="1"/>
  <c r="I23" i="55"/>
  <c r="K23" s="1"/>
  <c r="I23" i="52"/>
  <c r="K23" s="1"/>
  <c r="Y23" s="1"/>
  <c r="I23" i="60"/>
  <c r="K23" s="1"/>
  <c r="I23" i="61"/>
  <c r="K23" s="1"/>
  <c r="I23" i="53"/>
  <c r="K23" s="1"/>
  <c r="Y23" s="1"/>
  <c r="G24" i="47"/>
  <c r="Y33" i="59"/>
  <c r="G22" i="47"/>
  <c r="Y34" i="58"/>
  <c r="Y34" i="57"/>
  <c r="Y31" i="60"/>
  <c r="Y25" i="58"/>
  <c r="Y33" i="61"/>
  <c r="K25" i="48"/>
  <c r="Y25" s="1"/>
  <c r="Y30" i="53"/>
  <c r="I28" i="61"/>
  <c r="K28" s="1"/>
  <c r="Y28" s="1"/>
  <c r="Y32" i="48"/>
  <c r="I28" i="51"/>
  <c r="K28" s="1"/>
  <c r="Y28" s="1"/>
  <c r="Y32" i="56"/>
  <c r="Y26" i="53"/>
  <c r="Y34"/>
  <c r="I22" i="50"/>
  <c r="K22" s="1"/>
  <c r="Y22" s="1"/>
  <c r="I28" i="48"/>
  <c r="K28" s="1"/>
  <c r="Y28" s="1"/>
  <c r="I22"/>
  <c r="K22" s="1"/>
  <c r="Y22" s="1"/>
  <c r="I22" i="55"/>
  <c r="K22" s="1"/>
  <c r="Y22" s="1"/>
  <c r="Y31" i="59"/>
  <c r="I22" i="54"/>
  <c r="K22" s="1"/>
  <c r="Y22" s="1"/>
  <c r="I22" i="59"/>
  <c r="K22" s="1"/>
  <c r="Y22" s="1"/>
  <c r="Y34" i="48"/>
  <c r="Y24" i="58"/>
  <c r="Y24" i="59"/>
  <c r="Y34"/>
  <c r="Y33" i="55"/>
  <c r="Y29" i="61"/>
  <c r="Y29" i="51"/>
  <c r="Y27" i="50"/>
  <c r="Y25" i="51"/>
  <c r="Y25" i="50"/>
  <c r="Y21" i="54"/>
  <c r="Y31"/>
  <c r="Y31" i="55"/>
  <c r="Y27" i="49"/>
  <c r="Y31" i="51"/>
  <c r="Y29" i="53"/>
  <c r="W20"/>
  <c r="Y20" s="1"/>
  <c r="Y21" i="48"/>
  <c r="Y32" i="53"/>
  <c r="Y32" i="61"/>
  <c r="Y23" i="51"/>
  <c r="W20" i="61"/>
  <c r="Y31" i="48"/>
  <c r="Y30" i="49"/>
  <c r="Y26" i="59"/>
  <c r="Y32" i="52"/>
  <c r="Y26" i="49"/>
  <c r="Y30" i="51"/>
  <c r="Y33" i="54"/>
  <c r="Y25"/>
  <c r="Y27" i="59"/>
  <c r="Y31" i="61"/>
  <c r="Y24" i="51"/>
  <c r="Y33" i="50"/>
  <c r="Y31"/>
  <c r="Y32" i="55"/>
  <c r="Y33" i="53"/>
  <c r="Y32" i="51"/>
  <c r="Y30" i="52"/>
  <c r="Y20" i="49"/>
  <c r="Y29" i="54"/>
  <c r="Y25" i="55"/>
  <c r="Y21"/>
  <c r="Y29" i="60"/>
  <c r="Y31" i="53"/>
  <c r="Y27" i="55"/>
  <c r="Y20" i="59"/>
  <c r="Y29" i="50"/>
  <c r="Y20" i="52"/>
  <c r="Y29" i="49"/>
  <c r="Y34" i="51"/>
  <c r="Y21"/>
  <c r="Y34" i="52"/>
  <c r="Y28"/>
  <c r="Y32" i="59"/>
  <c r="I28" i="60"/>
  <c r="K28" s="1"/>
  <c r="Y28" s="1"/>
  <c r="I28" i="50"/>
  <c r="K28" s="1"/>
  <c r="Y28" s="1"/>
  <c r="I28" i="53"/>
  <c r="K28" s="1"/>
  <c r="Y28" s="1"/>
  <c r="I22"/>
  <c r="K22" s="1"/>
  <c r="Y22" s="1"/>
  <c r="I22" i="58"/>
  <c r="K22" s="1"/>
  <c r="Y22" s="1"/>
  <c r="I22" i="57"/>
  <c r="K22" s="1"/>
  <c r="I28" i="54"/>
  <c r="K28" s="1"/>
  <c r="Y28" s="1"/>
  <c r="I28" i="57"/>
  <c r="K28" s="1"/>
  <c r="I28" i="55"/>
  <c r="K28" s="1"/>
  <c r="Y28" s="1"/>
  <c r="I28" i="49"/>
  <c r="K28" s="1"/>
  <c r="Y28" s="1"/>
  <c r="I22" i="61"/>
  <c r="K22" s="1"/>
  <c r="Y22" s="1"/>
  <c r="I22" i="52"/>
  <c r="K22" s="1"/>
  <c r="Y22" s="1"/>
  <c r="I28" i="59"/>
  <c r="K28" s="1"/>
  <c r="Y28" s="1"/>
  <c r="I28" i="58"/>
  <c r="K28" s="1"/>
  <c r="Y28" s="1"/>
  <c r="I22" i="49"/>
  <c r="K22" s="1"/>
  <c r="Y22" s="1"/>
  <c r="I22" i="60"/>
  <c r="K22" s="1"/>
  <c r="Y22" s="1"/>
  <c r="K22" i="51"/>
  <c r="Y27"/>
  <c r="Y25" i="61"/>
  <c r="Y23" i="55"/>
  <c r="Y21" i="52"/>
  <c r="Y26"/>
  <c r="Y29" i="58"/>
  <c r="Y24" i="48"/>
  <c r="Y28" i="47"/>
  <c r="Y20" i="54"/>
  <c r="Y30" i="58"/>
  <c r="Y30" i="54"/>
  <c r="Y34" i="61"/>
  <c r="Y20"/>
  <c r="Y30" i="59"/>
  <c r="Y30" i="47"/>
  <c r="Y25" i="49"/>
  <c r="Y33"/>
  <c r="Y29" i="57"/>
  <c r="Y34" i="56"/>
  <c r="W26" i="57"/>
  <c r="Y26" s="1"/>
  <c r="Y21"/>
  <c r="Y34" i="60"/>
  <c r="Y29" i="55"/>
  <c r="Y32" i="54"/>
  <c r="W20" i="50"/>
  <c r="Y20" s="1"/>
  <c r="Y25" i="60"/>
  <c r="Y33" i="47"/>
  <c r="Y34"/>
  <c r="Y30" i="55"/>
  <c r="Y30" i="56"/>
  <c r="Y21" i="53"/>
  <c r="Y31" i="58"/>
  <c r="Y34" i="55"/>
  <c r="Y34" i="54"/>
  <c r="Y26" i="58"/>
  <c r="Y32" i="49"/>
  <c r="Y32" i="47"/>
  <c r="K25"/>
  <c r="O25"/>
  <c r="O33" i="56"/>
  <c r="Y33" s="1"/>
  <c r="Y29" i="48"/>
  <c r="Y24" i="54"/>
  <c r="Y24" i="50"/>
  <c r="Y24" i="53"/>
  <c r="Y27" i="54"/>
  <c r="K31" i="47"/>
  <c r="Y31" s="1"/>
  <c r="O21" i="56"/>
  <c r="Y21" s="1"/>
  <c r="Y29" i="47"/>
  <c r="Y30" i="60"/>
  <c r="Y30" i="50"/>
  <c r="Y34"/>
  <c r="Y26" i="55"/>
  <c r="Y20" i="56"/>
  <c r="Y28"/>
  <c r="Y21" i="47"/>
  <c r="Y20" i="48"/>
  <c r="S22" i="47"/>
  <c r="Y21" i="61"/>
  <c r="Y23" i="49"/>
  <c r="Y31"/>
  <c r="Y26" i="54"/>
  <c r="Y28" i="30"/>
  <c r="Y32"/>
  <c r="Y32" i="50"/>
  <c r="Y29" i="52"/>
  <c r="Y33"/>
  <c r="Y24" i="55"/>
  <c r="G22" i="30"/>
  <c r="Y22" s="1"/>
  <c r="Y21" i="58"/>
  <c r="Y21" i="30"/>
  <c r="G23" i="47"/>
  <c r="G34" i="30"/>
  <c r="Y34" s="1"/>
  <c r="O23" i="56"/>
  <c r="Y23" s="1"/>
  <c r="O27" i="57"/>
  <c r="Y27" s="1"/>
  <c r="W22"/>
  <c r="Y33"/>
  <c r="Y32" i="60"/>
  <c r="O24" i="56"/>
  <c r="Y24" s="1"/>
  <c r="G23" i="30"/>
  <c r="Y23" s="1"/>
  <c r="G31"/>
  <c r="Y31" s="1"/>
  <c r="O23" i="57"/>
  <c r="Y23" s="1"/>
  <c r="O31" i="56"/>
  <c r="Y31" s="1"/>
  <c r="O29"/>
  <c r="Y29" s="1"/>
  <c r="W28" i="57"/>
  <c r="Y31"/>
  <c r="O25"/>
  <c r="Y25" s="1"/>
  <c r="S20" i="47"/>
  <c r="W24" i="57"/>
  <c r="Y24" s="1"/>
  <c r="Y20" i="60"/>
  <c r="Y26"/>
  <c r="W23" i="47"/>
  <c r="Y21" i="50"/>
  <c r="Y25" i="30"/>
  <c r="G30"/>
  <c r="Y30" s="1"/>
  <c r="Y24"/>
  <c r="S24" i="47"/>
  <c r="Y24" s="1"/>
  <c r="Y23" i="58"/>
  <c r="K23" i="47"/>
  <c r="K27"/>
  <c r="Y27" s="1"/>
  <c r="Y23" i="60"/>
  <c r="Y30" i="48"/>
  <c r="Y27" i="52"/>
  <c r="Y31"/>
  <c r="G27" i="30"/>
  <c r="Y27" s="1"/>
  <c r="O27" i="56"/>
  <c r="Y27" s="1"/>
  <c r="O26"/>
  <c r="O25"/>
  <c r="Y25" s="1"/>
  <c r="Y21" i="60"/>
  <c r="Y25" i="53"/>
  <c r="Y20" i="55"/>
  <c r="Y20" i="51"/>
  <c r="Y33" i="30"/>
  <c r="Y20"/>
  <c r="O23" i="47"/>
  <c r="Y29" i="30"/>
  <c r="G26"/>
  <c r="Y26" s="1"/>
  <c r="Y27" i="58"/>
  <c r="O22" i="56"/>
  <c r="Y22" s="1"/>
  <c r="S26" i="47"/>
  <c r="Y26" s="1"/>
  <c r="Y22" l="1"/>
  <c r="Y23" i="61"/>
  <c r="Y20" i="58"/>
  <c r="Y26" i="56"/>
  <c r="Y20" i="47"/>
  <c r="Y22" i="51"/>
  <c r="Y28" i="57"/>
  <c r="Y22"/>
  <c r="Y25" i="47"/>
  <c r="AA20" i="30"/>
  <c r="AA20" i="57" s="1"/>
  <c r="AA27" i="30"/>
  <c r="AA25"/>
  <c r="Y23" i="47"/>
  <c r="AA32" i="30"/>
  <c r="AA28"/>
  <c r="AA29"/>
  <c r="AA33"/>
  <c r="AA30"/>
  <c r="AA34"/>
  <c r="AA22"/>
  <c r="AA26"/>
  <c r="AA24"/>
  <c r="AA23"/>
  <c r="AA31"/>
  <c r="AA21"/>
  <c r="AA20" i="54" l="1"/>
  <c r="AA20" i="55"/>
  <c r="AA20" i="53"/>
  <c r="AA20" i="48"/>
  <c r="AA20" i="59"/>
  <c r="AA20" i="52"/>
  <c r="AA20" i="49"/>
  <c r="AA20" i="61"/>
  <c r="AA20" i="47"/>
  <c r="AA20" i="50"/>
  <c r="AA20" i="51"/>
  <c r="AA20" i="56"/>
  <c r="AA20" i="60"/>
  <c r="AA20" i="58"/>
  <c r="AA21" i="57"/>
  <c r="AA21" i="47"/>
  <c r="AA21" i="56"/>
  <c r="AA21" i="58"/>
  <c r="AA21" i="61"/>
  <c r="AA21" i="60"/>
  <c r="AA21" i="59"/>
  <c r="AA21" i="48"/>
  <c r="AA21" i="49"/>
  <c r="AA21" i="53"/>
  <c r="AA21" i="52"/>
  <c r="AA21" i="51"/>
  <c r="AA21" i="55"/>
  <c r="AA21" i="50"/>
  <c r="AA21" i="54"/>
  <c r="AA22" i="58"/>
  <c r="AA22" i="57"/>
  <c r="AA22" i="47"/>
  <c r="AA22" i="56"/>
  <c r="AA22" i="60"/>
  <c r="AA22" i="59"/>
  <c r="AA22" i="48"/>
  <c r="AA22" i="61"/>
  <c r="AA22" i="51"/>
  <c r="AA22" i="55"/>
  <c r="AA22" i="50"/>
  <c r="AA22" i="54"/>
  <c r="AA22" i="53"/>
  <c r="AA22" i="49"/>
  <c r="AA22" i="52"/>
  <c r="AA29" i="56"/>
  <c r="AA29" i="57"/>
  <c r="AA29" i="47"/>
  <c r="AA29" i="58"/>
  <c r="AA29" i="61"/>
  <c r="AA29" i="60"/>
  <c r="AA29" i="59"/>
  <c r="AA29" i="48"/>
  <c r="AA29" i="49"/>
  <c r="AA29" i="52"/>
  <c r="AA29" i="51"/>
  <c r="AA29" i="55"/>
  <c r="AA29" i="50"/>
  <c r="AA29" i="54"/>
  <c r="AA29" i="53"/>
  <c r="AA25" i="57"/>
  <c r="AA25" i="47"/>
  <c r="AA25" i="56"/>
  <c r="AA25" i="58"/>
  <c r="AA25" i="61"/>
  <c r="AA25" i="60"/>
  <c r="AA25" i="59"/>
  <c r="AA25" i="48"/>
  <c r="AA25" i="49"/>
  <c r="AA25" i="52"/>
  <c r="AA25" i="53"/>
  <c r="AA25" i="51"/>
  <c r="AA25" i="50"/>
  <c r="AA25" i="55"/>
  <c r="AA25" i="54"/>
  <c r="AA26" i="57"/>
  <c r="AA26" i="47"/>
  <c r="AA26" i="56"/>
  <c r="AA26" i="60"/>
  <c r="AA26" i="59"/>
  <c r="AA26" i="58"/>
  <c r="AA26" i="61"/>
  <c r="AA26" i="50"/>
  <c r="AA26" i="55"/>
  <c r="AA26" i="53"/>
  <c r="AA26" i="54"/>
  <c r="AA26" i="52"/>
  <c r="AA26" i="48"/>
  <c r="AA26" i="49"/>
  <c r="AA26" i="51"/>
  <c r="AA33" i="56"/>
  <c r="AA33" i="47"/>
  <c r="AA33" i="60"/>
  <c r="AA33" i="61"/>
  <c r="AA33" i="57"/>
  <c r="AA33" i="59"/>
  <c r="AA33" i="58"/>
  <c r="AA33" i="48"/>
  <c r="AA33" i="49"/>
  <c r="AA33" i="52"/>
  <c r="AA33" i="51"/>
  <c r="AA33" i="50"/>
  <c r="AA33" i="54"/>
  <c r="AA33" i="53"/>
  <c r="AA33" i="55"/>
  <c r="AA24" i="57"/>
  <c r="AA24" i="47"/>
  <c r="AA24" i="56"/>
  <c r="AA24" i="60"/>
  <c r="AA24" i="59"/>
  <c r="AA24" i="58"/>
  <c r="AA24" i="61"/>
  <c r="AA24" i="50"/>
  <c r="AA24" i="48"/>
  <c r="AA24" i="54"/>
  <c r="AA24" i="53"/>
  <c r="AA24" i="49"/>
  <c r="AA24" i="51"/>
  <c r="AA24" i="52"/>
  <c r="AA24" i="55"/>
  <c r="AA30" i="57"/>
  <c r="AA30" i="56"/>
  <c r="AA30" i="47"/>
  <c r="AA30" i="60"/>
  <c r="AA30" i="59"/>
  <c r="AA30" i="58"/>
  <c r="AA30" i="61"/>
  <c r="AA30" i="50"/>
  <c r="AA30" i="53"/>
  <c r="AA30" i="52"/>
  <c r="AA30" i="48"/>
  <c r="AA30" i="49"/>
  <c r="AA30" i="51"/>
  <c r="AA30" i="55"/>
  <c r="AA30" i="54"/>
  <c r="AA32" i="57"/>
  <c r="AA32" i="56"/>
  <c r="AA32" i="47"/>
  <c r="AA32" i="59"/>
  <c r="AA32" i="60"/>
  <c r="AA32" i="58"/>
  <c r="AA32" i="61"/>
  <c r="AA32" i="50"/>
  <c r="AA32" i="54"/>
  <c r="AA32" i="48"/>
  <c r="AA32" i="53"/>
  <c r="AA32" i="52"/>
  <c r="AA32" i="49"/>
  <c r="AA32" i="51"/>
  <c r="AA32" i="55"/>
  <c r="AA31" i="56"/>
  <c r="AA31" i="47"/>
  <c r="AA31" i="57"/>
  <c r="AA31" i="61"/>
  <c r="AA31" i="60"/>
  <c r="AA31" i="58"/>
  <c r="AA31" i="59"/>
  <c r="AA31" i="48"/>
  <c r="AA31" i="49"/>
  <c r="AA31" i="52"/>
  <c r="AA31" i="51"/>
  <c r="AA31" i="55"/>
  <c r="AA31" i="50"/>
  <c r="AA31" i="54"/>
  <c r="AA31" i="53"/>
  <c r="AA23" i="57"/>
  <c r="AA23" i="47"/>
  <c r="AA23" i="56"/>
  <c r="AA23" i="58"/>
  <c r="AA23" i="61"/>
  <c r="AA23" i="60"/>
  <c r="AA23" i="59"/>
  <c r="AA23" i="48"/>
  <c r="AA23" i="49"/>
  <c r="AA23" i="53"/>
  <c r="AA23" i="52"/>
  <c r="AA23" i="50"/>
  <c r="AA23" i="51"/>
  <c r="AA23" i="55"/>
  <c r="AA23" i="54"/>
  <c r="AA34" i="57"/>
  <c r="AA34" i="56"/>
  <c r="AA34" i="47"/>
  <c r="AA34" i="59"/>
  <c r="AA34" i="58"/>
  <c r="AA34" i="61"/>
  <c r="AA34" i="60"/>
  <c r="AA34" i="50"/>
  <c r="AA34" i="53"/>
  <c r="AA34" i="52"/>
  <c r="AA34" i="48"/>
  <c r="AA34" i="49"/>
  <c r="AA34" i="51"/>
  <c r="AA34" i="55"/>
  <c r="AA34" i="54"/>
  <c r="AA28" i="57"/>
  <c r="AA28" i="47"/>
  <c r="AA28" i="56"/>
  <c r="AA28" i="60"/>
  <c r="AA28" i="59"/>
  <c r="AA28" i="58"/>
  <c r="AA28" i="61"/>
  <c r="AA28" i="50"/>
  <c r="AA28" i="48"/>
  <c r="AA28" i="53"/>
  <c r="AA28" i="52"/>
  <c r="AA28" i="49"/>
  <c r="AA28" i="51"/>
  <c r="AA28" i="55"/>
  <c r="AA28" i="54"/>
  <c r="AA27" i="57"/>
  <c r="AA27" i="47"/>
  <c r="AA27" i="56"/>
  <c r="AA27" i="58"/>
  <c r="AA27" i="61"/>
  <c r="AA27" i="60"/>
  <c r="AA27" i="59"/>
  <c r="AA27" i="48"/>
  <c r="AA27" i="49"/>
  <c r="AA27" i="52"/>
  <c r="AA27" i="51"/>
  <c r="AA27" i="50"/>
  <c r="AA27" i="54"/>
  <c r="AA27" i="55"/>
  <c r="AA27" i="53"/>
</calcChain>
</file>

<file path=xl/sharedStrings.xml><?xml version="1.0" encoding="utf-8"?>
<sst xmlns="http://schemas.openxmlformats.org/spreadsheetml/2006/main" count="1137" uniqueCount="378">
  <si>
    <t>Soumissionnaire qui n’a pas fourni l’information ou le document</t>
  </si>
  <si>
    <t>Méthodes de travail pour atteindre les objectifs fixés en matière d’exécution du marché</t>
  </si>
  <si>
    <t>Le soumissionnaire présente un système de management du projet pour exécuter les prestations qui est parfaitement en adéquation et crédible par rapport aux exigences et contraintes du marché. Il présente une copie d'un exemple d'un Plan d'assurance qualité (PAQ) et énumère les têtes de chapitre du PAQ en rapport avec le marché</t>
  </si>
  <si>
    <t>Le soumissionnaire présente un système de management du projet pour exécuter les prestations qui semble être en adéquation par rapport aux exigences et contraintes du marché. Il présente une copie d'un exemple d'un Plan d'assurance qualité (PAQ) ou énumère les têtes de chapitre du PAQ en rapport avec le marché</t>
  </si>
  <si>
    <t>Le soumissionnaire présente un système de management du projet pour exécuter les prestations qui semble être plus ou moins en adéquation par rapport aux exigences et contraintes du marché. Il présente une copie d'un exemple d'un Plan d'assurance qualité (PAQ) peu ou pas en rapport avec le marché ou énumère les têtes de chapitre du PAQ plus ou moins en rapport avec le marché</t>
  </si>
  <si>
    <t>Le soumissionnaire se contente de présenter une copie d'un exemple d'un Plan d'assurance qualité (PAQ) pas en rapport avec le marché ou énumère les têtes de chapitre du PAQ peu en rapport avec le marché</t>
  </si>
  <si>
    <t>Le soumissionnaire se contente de présenter une copie d'un exemple d'un Plan d'assurance qualité (PAQ) sans aucun rapport avec le marché ou énumère les têtes de chapitre du PAQ pas du tout en rapport avec le marché</t>
  </si>
  <si>
    <t>Répartition des tâches et des responsabilités pour l’exécution du marché</t>
  </si>
  <si>
    <t>L'organigramme est complet, il indique clairement les personnes en charge du marché et des différentes activités, ainsi que leurs liens hiérarchiques. La répartition des responsabilités est sans équivoque et en rapport avec les exigences organisationnelles du marché. Les relations avec le client, les personnes ou services externes sont indiquées, tout comme les prestations transversales (gestion de la qualité, de la sécurité, des coûts et des délais)</t>
  </si>
  <si>
    <t>L'organigramme est complet, il indique les personnes en charge du marché et des différentes activités, ainsi que leurs liens hiérarchiques. La répartition des responsabilités semble en rapport avec les exigences organisationnelles du marché. Les relations avec le client, les personnes ou services externes sont plus ou moins indiquées, tout comme les prestations transversales (gestion de la qualité, de la sécurité, des coûts et des délais)</t>
  </si>
  <si>
    <t>L'organigramme est juste suffisant, car il n'indique que les personnes en charge du marché et des principales activités, ainsi que leurs liens hiérarchiques. La répartition des responsabilités semble plus ou moins en rapport avec les exigences organisationnelles du marché. Les relations avec le client, les personnes ou services externes ne sont pas indiquées, tout comme les prestations transversales (gestion de la qualité, de la sécurité, des coûts et des délais)</t>
  </si>
  <si>
    <t>L'organigramme est partiellement complet. Il n'indique que les personnes en charge du marché et des principales activités, sans les liens hiérarchiques. La répartition des responsabilités semble pas du tout en rapport avec les exigences organisationnelles du marché. Les relations avec le client, les personnes ou services externes ne sont pas du tout indiquées, tout comme les prestations transversales (gestion de la qualité, de la sécurité, des coûts et des délais)</t>
  </si>
  <si>
    <t>Qualifications des personnes-clés désignées pour l'exécution du marché</t>
  </si>
  <si>
    <t>Les méthodes et procédures de travail pour l'exécution du marché semblent en adéquation avec les exigences et contraintes du marché. Il existe une certaine marge de manoeuvre opérationnelle et le type d'exécution correspond aux objectifs fixés. De plus, le soumissionnaire a décrit quelques mesures qu'il entend prendre pour réduire les nuisances et pour protéger l'environnement, ceci dans le respect des normes en vigueur</t>
  </si>
  <si>
    <t>Les méthodes et procédures de travail pour l'exécution du marché sont peu en adéquation avec les exigences et contraintes du marché. Il n'existe pas de marge de manoeuvre opérationnelle et le type d'exécution correspond peu aux objectifs fixés. Le soumissionnaire a décrit quelques mesures qu'il entend prendre pour réduire les nuisances et pour protéger l'environnement, mais certaines ne respectent pas les normes en vigueur</t>
  </si>
  <si>
    <t>Les méthodes et procédures de travail pour l'exécution du marché ne sont pas du tout en adéquation avec les exigences et contraintes du marché. Il n'existe pas du tout de marge de manoeuvre opérationnelle et le type d'exécution ne correspond pas du tout aux objectifs fixés. Le soumissionnaire n'a pas décrit les mesures qu'il entend prendre pour réduire les nuisances et pour protéger l'environnement</t>
  </si>
  <si>
    <t>Mesures proposées en matière de santé et sécurité au travail pour l'exécution du marché</t>
  </si>
  <si>
    <t>Qualités en matière de communication, de présentation, de concertation et de négociation.</t>
  </si>
  <si>
    <t>Le soumissionnaire démontre des qualités en matière de communication, de présentation, de concertation et de négociation, tant écrites qu'orales, qui sont en parfaite adéquation avec les exigences et contraintes du marché. Il présente un concept de communication qui permet d'atteindre les objectifs fixés</t>
  </si>
  <si>
    <t>Le soumissionnaire démontre des qualités en matière de communication, de présentation, de concertation et de négociation, tant écrites qu'orales, qui semblent en adéquation avec les exigences et contraintes du marché. Il présente un concept de communication qui devrait permettre d'atteindre les objectifs fixés</t>
  </si>
  <si>
    <t>Le soumissionnaire démontre des qualités en matière de communication, de présentation, de concertation et de négociation, tant écrites qu'orales, qui sont peu en adéquation avec les exigences et contraintes du marché. Il présente un concept de communication pas ou peu convaincant pour atteindre les objectifs fixés</t>
  </si>
  <si>
    <t>Le soumissionnaire démontre des qualités en matière de communication, de présentation, de concertation et de négociation, tant écrites qu'orales, qui ne sont pas du tout en adéquation avec les exigences et contraintes du marché. Il n'a pas présenté de concept de communication ou celui-ci n'est pas du tout convaincant pour atteindre les objectifs fixés</t>
  </si>
  <si>
    <t>Qualités techniques de l'offre</t>
  </si>
  <si>
    <t>Qualités et adéquation des solutions techniques proposées pour l'exécution du marché</t>
  </si>
  <si>
    <t>Descriptif du prototype ou de l'esquisse de solution. Avantages, qualités et originalité des solutions techniques d'exécution du marché proposées par le soumissionnaire.</t>
  </si>
  <si>
    <t>Pas de proposition</t>
  </si>
  <si>
    <t>Degré de compréhension du cahier des charges et des prestations à exécuter</t>
  </si>
  <si>
    <t>Réponses à une liste de questions en rapport avec le marché et/ou réponses lors de l'audition. Analyse de la qualité et de la pertinence des réflexions du soumissionnaire par rapport au marché à exécuter ou par rapport aux questions posées</t>
  </si>
  <si>
    <t>L'offre semble répondre aux exigences, objectifs et contraintes du cahier des charges. Les réponses écrites et/ou orales (audition) à des éventuelles questions, en rapport avec le marché, permettent de déterminer que le soumissionnaire semble avoir compris sa mission. Néanmoins, les réflexions du soumissionnaire apparaissent cohérentes car bien justifiées</t>
  </si>
  <si>
    <t>L'offre semble tout juste répondre aux exigences, objectifs et contraintes du cahier des charges. Les réponses écrites et/ou orales (audition) à des éventuelles questions, en rapport avec le marché, permettent de déterminer que le soumissionnaire a plus ou moins compris sa mission. Néanmoins, les réflexions du soumissionnaire apparaissent cohérentes</t>
  </si>
  <si>
    <t>Propriétés du ou des produits proposés pour l'exécution du marché</t>
  </si>
  <si>
    <t>PRIX</t>
  </si>
  <si>
    <t>Les matériaux et/ou produits proposés semblent présenter un très grand danger et un risque majeur pour l'homme et l'environnement, en particulier sur le lieu d'exécution du marché. Le soumissionnaire tente de démontrer que ceux-ci sont maîtrisés, mais ses arguments ne sont pas du tout convaincants. Le cas échéant, la performance des produits proposés ne correspond pas aux exigences</t>
  </si>
  <si>
    <t>Critères</t>
  </si>
  <si>
    <t>Poids en %</t>
  </si>
  <si>
    <t>Montant de l'offre financière globale avec analyse de sa crédibilité.</t>
  </si>
  <si>
    <t xml:space="preserve">Organisation de base du candidat ou du soumissionnaire </t>
  </si>
  <si>
    <t>Pas de contribution</t>
  </si>
  <si>
    <t>Contributions probantes</t>
  </si>
  <si>
    <t>Contributions modestes</t>
  </si>
  <si>
    <t>Liste des références si possible récentes (moins de 10 ans), achevées ou en cours d'achèvement, effectuées par le soumissionnaire, en rapport ou équivalentes en importance et complexité avec le marché à adjuger, avec désignation de l'objet, du lieu d'exécution, des dates de début et de fin d'exécution, du nom du client ou de sa raison sociale, de la personne de contact, du montant contractuel et des prestations effectuées par le soumissionnaire. Eventuellement, description de travaux d'étude ou d'études scientifiques. Le cas échéant, copie de la lettre d'un client attestant le travail exécuté sur une référence des points de vue de la qualité des prestations exécutées, des coûts et des délais.</t>
  </si>
  <si>
    <t xml:space="preserve">Principes pour l'utilisation des critères en fonction du type de procédure </t>
  </si>
  <si>
    <t>OBJET / PROJET :</t>
  </si>
  <si>
    <t>Nom des candidats</t>
  </si>
  <si>
    <t>NOTE</t>
  </si>
  <si>
    <t>Limite min</t>
  </si>
  <si>
    <t xml:space="preserve">Moyenne des candidats à titre indicatif = </t>
  </si>
  <si>
    <t>TYPE DE MARCHE :</t>
  </si>
  <si>
    <t>ETAPE D'EVALUATION :</t>
  </si>
  <si>
    <t>Poids</t>
  </si>
  <si>
    <t>%</t>
  </si>
  <si>
    <t xml:space="preserve">Total : </t>
  </si>
  <si>
    <t>Critère 1</t>
  </si>
  <si>
    <t>Critère 2</t>
  </si>
  <si>
    <t>Critère 3</t>
  </si>
  <si>
    <t>Critère 4</t>
  </si>
  <si>
    <t>Critère 5</t>
  </si>
  <si>
    <t>Candidat n°</t>
  </si>
  <si>
    <t>Nom du candidat                              (idem dossier)</t>
  </si>
  <si>
    <t>Pondération du critère</t>
  </si>
  <si>
    <t>Nombre de points                     (note x pondération)</t>
  </si>
  <si>
    <t>TOTAL  DES  POINTS</t>
  </si>
  <si>
    <t>CLASSEMENT</t>
  </si>
  <si>
    <t>Montant de l'offre après vérification    (TTC)</t>
  </si>
  <si>
    <t>Evaluation par :</t>
  </si>
  <si>
    <t>En date du :</t>
  </si>
  <si>
    <t>Validée par :</t>
  </si>
  <si>
    <t xml:space="preserve">            (nom du projet, de l'objet ou de l'ouvrage)</t>
  </si>
  <si>
    <t xml:space="preserve">            (CFC ou lot ou mandat)</t>
  </si>
  <si>
    <t xml:space="preserve">            (sélection ou adjudication)</t>
  </si>
  <si>
    <t>PRIX                           (TTC)</t>
  </si>
  <si>
    <t>Montant de l'offre la plus basse (TTC) :</t>
  </si>
  <si>
    <t>SOUMISE / NON SOUMISE AUX TRAITES INTERNATIONAUX :</t>
  </si>
  <si>
    <t xml:space="preserve">OBJET / PROJET :  </t>
  </si>
  <si>
    <t xml:space="preserve">TYPE DE MARCHE :  </t>
  </si>
  <si>
    <t xml:space="preserve">SOUMISE / NON SOUMISE AUX TRAITES INTERNATIONAUX :  </t>
  </si>
  <si>
    <t xml:space="preserve">ETAPE D'EVALUATION :  </t>
  </si>
  <si>
    <t>Critères (idem publication et dossiers)</t>
  </si>
  <si>
    <t>Note attribuée (0 à 5)</t>
  </si>
  <si>
    <t xml:space="preserve">ENTITE PUBLIQUE : </t>
  </si>
  <si>
    <t>Ecart, en %, entre le prix estimé par le MO, ou la moyenne des candidats, et le prix en-dessous duquel des vérifications doivent être effectuées :</t>
  </si>
  <si>
    <t>==&gt; prix minimum admissible (en-dessous il faut effectuer des vérifications) :</t>
  </si>
  <si>
    <t xml:space="preserve">            (type de procédure + soumise ou non soumise OMC)</t>
  </si>
  <si>
    <t>Certification ISO</t>
  </si>
  <si>
    <t>Pas de réponse</t>
  </si>
  <si>
    <t>Autre certification</t>
  </si>
  <si>
    <t>Insuffisant</t>
  </si>
  <si>
    <t>Suffisant sans réserve</t>
  </si>
  <si>
    <t>Suffisant avec réserve</t>
  </si>
  <si>
    <t>Total des points obtenus</t>
  </si>
  <si>
    <t>Note = moyenne arithmétique</t>
  </si>
  <si>
    <t>Prix</t>
  </si>
  <si>
    <t>CRITERE 3:</t>
  </si>
  <si>
    <t>Formation ou expérience modeste</t>
  </si>
  <si>
    <t>Formation ou expérience probante</t>
  </si>
  <si>
    <t>Formation et expérience modestes</t>
  </si>
  <si>
    <t>Formation et expérience probantes</t>
  </si>
  <si>
    <t>CRITERE 4:</t>
  </si>
  <si>
    <t>Référence 2</t>
  </si>
  <si>
    <t>CRITERE 5:</t>
  </si>
  <si>
    <t>Proposition sans intérêt</t>
  </si>
  <si>
    <t>Proposition intéressante</t>
  </si>
  <si>
    <t>Proposition particulièrement intéressante</t>
  </si>
  <si>
    <t xml:space="preserve">CRITERE 2: </t>
  </si>
  <si>
    <t>DOCUMENT REQUIS ou MOYENS D'ANALYSE</t>
  </si>
  <si>
    <t>Organisation de base du candidat ou du soumissionnaire</t>
  </si>
  <si>
    <t>Organisation qualité du soumissionnaire pour satisfaire les exigences du client</t>
  </si>
  <si>
    <t>Le candidat a fourni la preuve de l'existence depuis au moins 3 ans d'un système qualité type ISO ou officiellement équivalent</t>
  </si>
  <si>
    <t>Le candidat a fourni la preuve de l'existence depuis moins de 3 ans d'un système qualité type ISO ou officiellement équivalent</t>
  </si>
  <si>
    <t>Le candidat a fourni la preuve qu'il est en cours de certification d'un système qualité type ISO ou officiellement équivalent</t>
  </si>
  <si>
    <t>Le candidat s'engage à mettre en place, dans un délai d'une année, un système qualité type ISO ou officiellement équivalent, notamment par le fait qu'il peut déjà démontrer aujourd'hui qu'il possède un système d'organisation administratif efficace</t>
  </si>
  <si>
    <t>Le candidat annonce ne posséder aucun système d'organisation administratif particulier</t>
  </si>
  <si>
    <t>Candidat qui n’a pas fourni l’information ou le document</t>
  </si>
  <si>
    <t>Organisation interne du soumissionnaire</t>
  </si>
  <si>
    <t>Concept santé et sécurité au travail de l’entreprise</t>
  </si>
  <si>
    <t>Présentation succincte du concept santé et sécurité de l'entreprise avec copie d'un exemple d'un plan d'hygiène et sécurité au travail (PHS) ou énumération des têtes de chapitre.</t>
  </si>
  <si>
    <t>Le candidat a remis un document qui présente le concept santé et sécurité de l'entreprise en rapport avec les exigences légales. Il a également déposé une copie d'un exemple d'un plan d'hygiène et sécurité au travail (PHS) ou a énuméré de manière complète et convaincante les têtes de chapitre d'un PHS</t>
  </si>
  <si>
    <t>Le candidat a remis un document qui présente le concept santé et sécurité de l'entreprise en rapport avec les exigences légales. Il a également déposé une copie d'un exemple d'un plan d'hygiène et sécurité au travail (PHS) ou a énuméré les têtes de chapitre d'un PHS, sans être pour autant très convaincant</t>
  </si>
  <si>
    <t>Le candidat a remis un document qui présente le concept santé et sécurité de l'entreprise en rapport avec les exigences légales. Il a également déposé une copie d'un exemple d'un plan d'hygiène et sécurité au travail (PHS), mais peu convaincant ou a énuméré de manière minimaliste les têtes de chapitre d'un PHS</t>
  </si>
  <si>
    <t>Le candidat a remis un document qui présente partiellement le concept santé et sécurité de l'entreprise ou peu en rapport avec les exigences légales. Il n'a pas déposé de copie d'un exemple d'un plan d'hygiène et sécurité au travail (PHS) ou a juste énuméré de manière peu convaincante et minimaliste les têtes de chapitre d'un PHS</t>
  </si>
  <si>
    <t>Le candidat a remis un document qui présente partiellement le concept santé et sécurité de l'entreprise ou peu en rapport avec les exigences légales. Il n'a pas déposé de copie d'un exemple d'un plan d'hygiène et sécurité au travail (PHS) ou n'a pas énuméré les têtes de chapitre d'un PHS</t>
  </si>
  <si>
    <t>La capacité en personnel technique est d'au moins deux fois le nombre nécessaire pour assumer l'ampleur du marché. La liste du personnel est complète avec nom, prénom, profession, date de diplôme et fonction</t>
  </si>
  <si>
    <t>Sans formation ni d'expérience</t>
  </si>
  <si>
    <t>Application d'un système de management et de gestion des risques compatible avec l'environnement</t>
  </si>
  <si>
    <t>Le candidat annonce ne posséder aucun système d'organisation administratif particulier qui permette d'atteindre cet objectif</t>
  </si>
  <si>
    <t>Références du candidat ou du soumissionnaire</t>
  </si>
  <si>
    <t>Quantité et qualité des références</t>
  </si>
  <si>
    <t>Liste de références qui prouve que le candidat possède peu d'expérience et d'aptitude. Dans la liste ne figure qu'une référence de plus ou moins de 10 ans en rapport avec l'importance et la complexité du marché. La liste ne donne pas toutes les indications nécessaires. Il n'y a pas de copie d'une lettre d'un client attestant le travail exécuté sur une référence</t>
  </si>
  <si>
    <t>Liste de références qui prouve que le candidat ne possède pas l'expérience ou l'aptitude. Dans la liste ne figure aucune référence de plus ou moins de 10 ans en rapport avec l'importance et la complexité du marché. La liste ne donne pas toutes les indications nécessaires. Il n'y a pas de copie d'une lettre d'un client attestant le travail exécuté sur une référence</t>
  </si>
  <si>
    <t>Expériences de travail en équipe pluridisciplinaire ou en consortium</t>
  </si>
  <si>
    <t>Désignation dans la liste des référence, celles réalisées en équipe pluridisciplinaire, en consortium ou en associations de bureaux ou d'entreprises</t>
  </si>
  <si>
    <t>Expériences de travail avec une entité publique en termes de procédures administratives</t>
  </si>
  <si>
    <t>Désignation dans la liste des références, celles réalisées avec une entité publique qui démontrent une capacité à répondre aux exigences particulières d'une administration publique (procédures marchés publics, demandes de crédits, autorisations, etc.)</t>
  </si>
  <si>
    <t>Le candidat démontre, au travers de sa liste de références et par des attestations de formation continue, sa capacité et son aptitude à réaliser des prestations selon les exigences particulières d'une administration publique, notamment en termes de procédures administratives et d'application du droit des marchés publics. Il y a au moins 3 références qui répondent à cette exigence</t>
  </si>
  <si>
    <t>Le candidat démontre, au travers de sa liste de références, une certaine expérience à réaliser des prestations selon les exigences particulières d'une administration publique, notamment en termes de procédures administratives et d'application du droit des marchés publics. Il y a 2 à 3 références qui répondent à cette exigence</t>
  </si>
  <si>
    <t>Qualité des références et des expériences acquises en matière de protection de l'environnement</t>
  </si>
  <si>
    <t>Liste de références qui démontrent des compétences appliquées en matière de protection de l'environnement (eau, air et sol), d'utilisation des énergies renouvelables, d'écologie et de recherche de performances énergétiques, ainsi que des expériences d'application des préceptes écologiques et du développement durable.</t>
  </si>
  <si>
    <t>Le candidat démontre, au travers de sa liste de références et par des attestations de formation continue, qu'il ne possède pas ou que très peu d'aptitude ou de compétences en matière de protection de l'environnement (eau, air et sol), d'utilisation des énergies renouvelables, d'écologie et de recherche de performances énergétiques, ainsi que des expériences d'application des préceptes écologiques et du développement durable. Il n'y a aucune ou seulement une référence qui répondent à cette exigence</t>
  </si>
  <si>
    <t>Montant de l'offre en rapport avec le cahier des charges</t>
  </si>
  <si>
    <t>Montant de l'offre financière globale, avec analyse de sa crédibilité</t>
  </si>
  <si>
    <t>Montant de l’offre en matière de maintenance et d’entretien du marché dès son exécution achevée</t>
  </si>
  <si>
    <t>Montant de l'offre financière en matière de contrat de maintenance et d'entretien, avec analyse de sa crédibilité</t>
  </si>
  <si>
    <t>Montant de l'offre financière en matière de service après-vente, y compris les dépannages et les pièces de rechange, avec analyse de sa crédibilité</t>
  </si>
  <si>
    <t>Organisation pour l'exécution du marché</t>
  </si>
  <si>
    <t>Nombre, planification et disponibilité des moyens et des ressources pour l’exécution du marché</t>
  </si>
  <si>
    <t xml:space="preserve">             DEPARTEMENT DES FINANCES ET
             DES RELATIONS EXTERIEURES
             Service Immeubles, Patrimoine et Logistique</t>
  </si>
  <si>
    <t>Place de la Riponne 10 - 1014 Lausanne</t>
  </si>
  <si>
    <t>Tél 021/316 73 00 - Fax 021/316 73 47</t>
  </si>
  <si>
    <t>V2012/07</t>
  </si>
  <si>
    <t>Libellé
générique (1)</t>
  </si>
  <si>
    <t>Fournitures courantes sans exigences particulières</t>
  </si>
  <si>
    <t>Fournitures à exigences qualitatives moyennes</t>
  </si>
  <si>
    <t>Fournitures à hautes exigences qualitatives</t>
  </si>
  <si>
    <t>Entre parenthèses : les références au guide romand</t>
  </si>
  <si>
    <r>
      <t>50</t>
    </r>
    <r>
      <rPr>
        <sz val="6"/>
        <rFont val="Arial"/>
        <family val="2"/>
      </rPr>
      <t xml:space="preserve"> (+/-10)</t>
    </r>
  </si>
  <si>
    <r>
      <t xml:space="preserve">Montant de l'offre financière en rapport avec le cahier des charges </t>
    </r>
    <r>
      <rPr>
        <i/>
        <sz val="6"/>
        <rFont val="Arial"/>
        <family val="2"/>
      </rPr>
      <t>(R1)</t>
    </r>
  </si>
  <si>
    <r>
      <t xml:space="preserve">Nombre, planification et disponibilité des moyens et des ressources pour l'exécution du marché </t>
    </r>
    <r>
      <rPr>
        <i/>
        <sz val="6"/>
        <rFont val="Arial"/>
        <family val="2"/>
      </rPr>
      <t>(R6)</t>
    </r>
  </si>
  <si>
    <t>Annonce des moyens et ressources prévus pour l'exécution du marché ainsi que leur planification et crédibilité par rapport aux exigences et contraintes du cahier des charges.</t>
  </si>
  <si>
    <r>
      <t xml:space="preserve">Qualifications des personnes-clés désignées pour l'exécution du marché </t>
    </r>
    <r>
      <rPr>
        <i/>
        <sz val="6"/>
        <rFont val="Arial"/>
        <family val="2"/>
      </rPr>
      <t>(R9)</t>
    </r>
  </si>
  <si>
    <t xml:space="preserve">Ce critère peut être supprimé selon le type de travaux </t>
  </si>
  <si>
    <r>
      <t xml:space="preserve">Qualité et adéquation des solutions techniques proposées pour l'exécution du marché </t>
    </r>
    <r>
      <rPr>
        <i/>
        <sz val="6"/>
        <rFont val="Arial"/>
        <family val="2"/>
      </rPr>
      <t>(R13)</t>
    </r>
  </si>
  <si>
    <r>
      <t xml:space="preserve">Organisation, qualité du soumissionnaire pour satisfaire les exigences du client </t>
    </r>
    <r>
      <rPr>
        <i/>
        <sz val="6"/>
        <rFont val="Arial"/>
        <family val="2"/>
      </rPr>
      <t>(Q1)</t>
    </r>
  </si>
  <si>
    <t>Certification qualité officielle, en cours de certification ou présentation succincte de l'organisation, qualité propre à l'entreprise qui démontre que le soumissionnaire s'est organisé et prend des mesures internes pour satisfaire les exigences administratives du client (type ISO ou équivalent).</t>
  </si>
  <si>
    <r>
      <t xml:space="preserve">Contribution du soumissionnaire à la composante sociale du développement durable </t>
    </r>
    <r>
      <rPr>
        <i/>
        <sz val="6"/>
        <rFont val="Arial"/>
        <family val="2"/>
      </rPr>
      <t>(Q4-5)</t>
    </r>
  </si>
  <si>
    <t>Présentation succincte de l'organisation et de la gestion de l'entreprise concernant sa responsabilité sociale (ressources humaines, formation continue, formation spécifique sur le développement durable, égalité des chances, recherche et développement, sécurité au travail). Certification de qualité officielle dans le domaine social ou en cours de certification dans l'entreprise, type EcoEntreprise ou équivalent.</t>
  </si>
  <si>
    <r>
      <t xml:space="preserve">Formation des apprentis </t>
    </r>
    <r>
      <rPr>
        <i/>
        <sz val="6"/>
        <rFont val="Arial"/>
        <family val="2"/>
      </rPr>
      <t>(Q5)</t>
    </r>
    <r>
      <rPr>
        <sz val="6"/>
        <rFont val="Arial"/>
        <family val="2"/>
      </rPr>
      <t xml:space="preserve"> Utilisable en cas de marchés non soumis aux traités internationaux</t>
    </r>
  </si>
  <si>
    <t>Nombre d'apprentis formés les 5 dernières années en fonction du nombre d'employés.</t>
  </si>
  <si>
    <r>
      <t xml:space="preserve">Contribution du soumissionnaire à la composante environnementale du développement durable </t>
    </r>
    <r>
      <rPr>
        <i/>
        <sz val="6"/>
        <rFont val="Arial"/>
        <family val="2"/>
      </rPr>
      <t>(Q6-7)</t>
    </r>
  </si>
  <si>
    <r>
      <t xml:space="preserve">Quantité et qualité des références </t>
    </r>
    <r>
      <rPr>
        <i/>
        <sz val="6"/>
        <rFont val="Arial"/>
        <family val="2"/>
      </rPr>
      <t>(Q8)</t>
    </r>
  </si>
  <si>
    <t>a) Procédure ouverte :</t>
  </si>
  <si>
    <t xml:space="preserve">b) Procédure sélective : </t>
  </si>
  <si>
    <t>Les critères 4 et 5 sont utilisés en phase de présélection. Les critères 1 à 3 sont utilisés lors de l'évaluation de l'offre.</t>
  </si>
  <si>
    <t>c) Procédure sur invitation :</t>
  </si>
  <si>
    <r>
      <t>Notes</t>
    </r>
    <r>
      <rPr>
        <sz val="7"/>
        <rFont val="Arial"/>
        <family val="2"/>
      </rPr>
      <t xml:space="preserve"> : </t>
    </r>
  </si>
  <si>
    <t>1) Les éléments de détail demandés pour permettre l'évaluation des critères sont précisés dans le cahier des charges.</t>
  </si>
  <si>
    <t>2) La pondération des critères qualité 2 à 5 est indicative. Elle est à adapter par les responsables de projet en fonction des spécificités du marché. La pondération du critère 4 doit être supérieure à celle du critère 5.</t>
  </si>
  <si>
    <t xml:space="preserve">4) En cas de non utilisation du critère 3, la pondération correspondante doit être ventilée uniquement sur les autres critères qualités. </t>
  </si>
  <si>
    <t>Approuvé par le Chef du DINF en date du 18.07.2008</t>
  </si>
  <si>
    <t>Signé</t>
  </si>
  <si>
    <t>F. Marthaler</t>
  </si>
  <si>
    <t>A4.12b</t>
  </si>
  <si>
    <t>BAREME DE PONDERATION DES CRITERES DE BASE - MARCHE DE SERVICE</t>
  </si>
  <si>
    <r>
      <t>40</t>
    </r>
    <r>
      <rPr>
        <sz val="6"/>
        <rFont val="Arial"/>
        <family val="2"/>
      </rPr>
      <t xml:space="preserve"> (+/-10)</t>
    </r>
  </si>
  <si>
    <r>
      <t>30</t>
    </r>
    <r>
      <rPr>
        <sz val="6"/>
        <rFont val="Arial"/>
        <family val="2"/>
      </rPr>
      <t xml:space="preserve"> (+/-10)</t>
    </r>
  </si>
  <si>
    <r>
      <t>18</t>
    </r>
    <r>
      <rPr>
        <sz val="6"/>
        <rFont val="Arial"/>
        <family val="2"/>
      </rPr>
      <t xml:space="preserve"> (+/-10)</t>
    </r>
  </si>
  <si>
    <r>
      <t xml:space="preserve">21 </t>
    </r>
    <r>
      <rPr>
        <sz val="6"/>
        <rFont val="Arial"/>
        <family val="2"/>
      </rPr>
      <t>(+/-12)</t>
    </r>
  </si>
  <si>
    <r>
      <t>24</t>
    </r>
    <r>
      <rPr>
        <sz val="6"/>
        <rFont val="Arial"/>
        <family val="2"/>
      </rPr>
      <t xml:space="preserve"> (+/-13)</t>
    </r>
  </si>
  <si>
    <t>Qualités des personnes-clés pour exécuter le marché selon les exigences et contraintes du cahier des charges, avec copie des certificats et diplômes. Vérification des curriculum vitae notamment sous les angles des qualifications, de la formation, des expériences, de la disponibilité et de la mobilité, ainsi que du respect des délais, de la maîtrise des coûts, de la gestion de projet et de la gestion de la qualité.</t>
  </si>
  <si>
    <r>
      <t>14</t>
    </r>
    <r>
      <rPr>
        <sz val="6"/>
        <rFont val="Arial"/>
        <family val="2"/>
      </rPr>
      <t xml:space="preserve"> (+/- 8)</t>
    </r>
  </si>
  <si>
    <r>
      <t>17</t>
    </r>
    <r>
      <rPr>
        <sz val="6"/>
        <rFont val="Arial"/>
        <family val="2"/>
      </rPr>
      <t xml:space="preserve">  (+/-10)</t>
    </r>
  </si>
  <si>
    <r>
      <t>20</t>
    </r>
    <r>
      <rPr>
        <sz val="6"/>
        <rFont val="Arial"/>
        <family val="2"/>
      </rPr>
      <t xml:space="preserve"> (+/- 10)</t>
    </r>
  </si>
  <si>
    <r>
      <t xml:space="preserve">10 </t>
    </r>
    <r>
      <rPr>
        <sz val="6"/>
        <rFont val="Arial"/>
        <family val="2"/>
      </rPr>
      <t>(+/- 6)</t>
    </r>
  </si>
  <si>
    <r>
      <t>12</t>
    </r>
    <r>
      <rPr>
        <sz val="6"/>
        <rFont val="Arial"/>
        <family val="2"/>
      </rPr>
      <t xml:space="preserve"> (+/- 7)</t>
    </r>
  </si>
  <si>
    <r>
      <t>14</t>
    </r>
    <r>
      <rPr>
        <sz val="6"/>
        <rFont val="Arial"/>
        <family val="2"/>
      </rPr>
      <t xml:space="preserve">  (+/- 8)</t>
    </r>
  </si>
  <si>
    <t xml:space="preserve">Certification de qualité officielle dans le domaine environnemental ou en cours de certification, voire démonstration de l'application des préceptes environnementaux et de gestion des risques dans l'entreprise, type ISO 14001, EcoEntreprise ou équivalent. </t>
  </si>
  <si>
    <r>
      <t>8</t>
    </r>
    <r>
      <rPr>
        <sz val="6"/>
        <rFont val="Arial"/>
        <family val="2"/>
      </rPr>
      <t xml:space="preserve"> (+/- 4)</t>
    </r>
  </si>
  <si>
    <r>
      <t>10</t>
    </r>
    <r>
      <rPr>
        <sz val="6"/>
        <rFont val="Arial"/>
        <family val="2"/>
      </rPr>
      <t xml:space="preserve"> (+/- 4)</t>
    </r>
  </si>
  <si>
    <r>
      <t>12</t>
    </r>
    <r>
      <rPr>
        <sz val="6"/>
        <rFont val="Arial"/>
        <family val="2"/>
      </rPr>
      <t xml:space="preserve"> (+/- 6)</t>
    </r>
  </si>
  <si>
    <t>La totalité des critères du tableau est utilisée. Selon les prestations exigées, d'autres critères prévus par la liste générale du guide romand, peuvent s'y ajouter.</t>
  </si>
  <si>
    <t>Les critères 1 à 3 sont utilisés dans tous les cas, ainsi que le critère 4 pour les marchés supérieurs à CHF 200'000.-. Les critères 4 et 5 peuvent être omis en cas de prestations sans exigences particulières.</t>
  </si>
  <si>
    <t>3) La notation du prix pour les prestations de service se fait selon la relation  note x = (coût offre min / coût offre x)2 * 5.</t>
  </si>
  <si>
    <t>5) Les services tels que l'entretien, les réparations et nettoyage de bâtiments, traitement des déchets et épuration des eaux usées, services d'assainissement et services analogues, édition et impression seront évalués selon le barème</t>
  </si>
  <si>
    <t xml:space="preserve">     travaux de construction.</t>
  </si>
  <si>
    <t>CITS - CHUV</t>
  </si>
  <si>
    <t xml:space="preserve">Qualifications des personnes-clés désignées </t>
  </si>
  <si>
    <t>pour l'exécution du marché (R9)</t>
  </si>
  <si>
    <t>Qualité et adéquation des solutions techniques proposées</t>
  </si>
  <si>
    <t xml:space="preserve">Contribution du soumissionnaire à la composante </t>
  </si>
  <si>
    <t>sociale du développement durable (Q4-5)</t>
  </si>
  <si>
    <t>Formation des apprentis (Q5) Utilisable en cas de marchés</t>
  </si>
  <si>
    <t xml:space="preserve"> non soumis aux traités internationaux</t>
  </si>
  <si>
    <t>environnementale du développement durable (Q6-7)</t>
  </si>
  <si>
    <t>voir tableau SIPAL:</t>
  </si>
  <si>
    <t>http://www.vd.ch/themes/territoire/construction/batiments-publics/directives-pour-les-constructions/4-appels-doffres/</t>
  </si>
  <si>
    <t>Annexe A4.13 Barème de notation des critères d'adjudication</t>
  </si>
  <si>
    <t>20 % apprentis /nbre d'employés</t>
  </si>
  <si>
    <t>5 % apprentis /nbre d'employés</t>
  </si>
  <si>
    <t xml:space="preserve">0 % apprentis </t>
  </si>
  <si>
    <t>Pas d'organisation ou de certification</t>
  </si>
  <si>
    <t xml:space="preserve">Organ. moy. et en cours de certification </t>
  </si>
  <si>
    <t>Bonne organ. Certification + de 3 ans</t>
  </si>
  <si>
    <t>Peu d'intérêt pour l'économie énergie</t>
  </si>
  <si>
    <t>Quelques mesures d'économ. énergie</t>
  </si>
  <si>
    <t>Certification ISO 14001, OPED, SIA 2007 ou équivalent</t>
  </si>
  <si>
    <t>Descrip. Mesures d'économie énergie</t>
  </si>
  <si>
    <t>Quantité et qualité des références (Q8)</t>
  </si>
  <si>
    <t>Réf. satisf. partiellement critères énoncés</t>
  </si>
  <si>
    <t>Réf. ne satisfaisant pas critères énoncés</t>
  </si>
  <si>
    <t>Référence 1 ou plusieurs</t>
  </si>
  <si>
    <t>Réf. satisf. pleinement critères énoncés</t>
  </si>
  <si>
    <t>pour l'exécution du marché (V4)</t>
  </si>
  <si>
    <t xml:space="preserve">Nombre d'heures estimé par le MO ou moyenne des candidats : </t>
  </si>
  <si>
    <t xml:space="preserve">   &lt;== Moyenne des candidats =</t>
  </si>
  <si>
    <t>Ecart, en %, entre le nombre d'heures estimé par le MO, ou la moyenne des candidats, et le total d'heures maximum au-delà duquel l'offre est irréaliste :</t>
  </si>
  <si>
    <t>==&gt; Total heures maximum admissible (au-delà le candidat reçoit la note 0) :</t>
  </si>
  <si>
    <t>Ecart, en %, entre le nombre d'heures estimé par le MO, ou la moyenne des candidats, et le total d'heures en-dessous duquel l'offre est considérée comme irréalisable</t>
  </si>
  <si>
    <t>==&gt; Total heures minimum admissible (en-dessous le candidat reçoit la note 0) :</t>
  </si>
  <si>
    <t xml:space="preserve"> </t>
  </si>
  <si>
    <t>Ecart, en % au-dessus du nombre d'heures estimé par le MO, ou la moyenne des candidats, qui permet au candidat d'obtenir encore la note maximale :</t>
  </si>
  <si>
    <t>==&gt; Fourchette haute des heures pour recevoir encore la note 5 :</t>
  </si>
  <si>
    <t>Ecart, en % en-dessous du nombre d'heures estimé par le MO, ou la moyenne des candidats, qui permet au candidat d'obtenir encore la note maximale :</t>
  </si>
  <si>
    <t>==&gt; Fourchette basse des heures pour recevoir encore la note 5 :</t>
  </si>
  <si>
    <t>HEURES</t>
  </si>
  <si>
    <t>Nombre d’heures nécessaires et/ou adéquation des prestations offertes
pour l’exécution du marché</t>
  </si>
  <si>
    <t>Crédibilité et adéquation du nombre d'heures et/ou des prestations par rapport aux exigences, à l'importance, à la complexité et aux contraintes du marché. La méthode de notation est décrite à l'annexe T4. La note est attribuée automatiquement avec l'annexe V4.</t>
  </si>
  <si>
    <t xml:space="preserve">Le nombre total d'éléments d'appréciation doit si possible être limité à 2 pour des marchés simples et de peu d'importance, à 4 pour des marchés de complexité et d'importance moyennes et à 6 pour des marchés complexes et de grande import Si l'adjudicateur choisit de noter les critères d'aptitude, </t>
  </si>
  <si>
    <t>le soumissionnaire n'est pas sélectionné s'il ne reçoit pas au moins la note 2 sur un des éléments d'appréciation de l'aptitude.</t>
  </si>
  <si>
    <t>En outre, l'adjudicateur peut décider de ne pas sélectionner un soumissionnaire s'il n'obtient pas au moins la moitié des points sur les critères d'aptitude.</t>
  </si>
  <si>
    <t xml:space="preserve">En cas de procédure ouverte et d'addition des notes des critères d'aptitude et des critères d'adjudication (uniquement VD et GE et voir annexe E p. 3), le nombre d'éléments d'appréciation peut être augmenté (voir annexe K2, chapitres 4.7 et 4.8)  Il n'y a pas d'obligation de mettre des notes </t>
  </si>
  <si>
    <t>et des pondérations aux éléments d'appréciation. S'il n'y a pas de pondération sur les éléments d'appréciation ils sont considérés comme équivalents en poids</t>
  </si>
  <si>
    <t>Il est rappelé que le canton du Valais n'accepte pas les critères d'aptitude en procédure sur invitation</t>
  </si>
  <si>
    <t>Les indications et appréciations ci-dessous sont données à titre d'exemple</t>
  </si>
  <si>
    <t>ELEMENTS D'APPRECIATION</t>
  </si>
  <si>
    <t>Très intéressant</t>
  </si>
  <si>
    <t>Bon et avantageux</t>
  </si>
  <si>
    <t>Suffisant</t>
  </si>
  <si>
    <t>Partiellement suffisant</t>
  </si>
  <si>
    <t>Totalement insuffisant</t>
  </si>
  <si>
    <t>Certification qualité officielle, en cours de certification ou présentation succincte de l'organisation qualité propre à l'entreprise qui démontre que le soumissionnaire s'est organisé et prend des mesures internes pour satisfaire les exigences du client (type ISO ou équivalant)</t>
  </si>
  <si>
    <t>Présentation de l'organigramme de l'entreprise avec désignation des activités et de leur responsable (organigramme fonctionnel)</t>
  </si>
  <si>
    <t>Capacité en personnel et formation de base des personnes-clés de l'entreprise.</t>
  </si>
  <si>
    <t>Liste des effectifs du soumissionnaire avec désignation de la formation de base et des années d'expérience des personnes-clés de l'entreprise ou du bureau.</t>
  </si>
  <si>
    <t>Contribution de l'entreprise à la composante sociale du développement  durable</t>
  </si>
  <si>
    <t>Présentation succincte de l'organisation et de la gestion de l'entreprise concernant sa responsabilité sociale (ressources humaines, formation continue, formation d'apprentis, formation spécifique sur le développement durable, égalité des chances, recherche et développement, sécurité au travail). Certification de qualité officielle dans le domaine social ou en cours de certification dans l'entreprise, type Norme Eco-Entreprise.</t>
  </si>
  <si>
    <t>Contribution de l'entreprise à la composante environnementale du développement  durable</t>
  </si>
  <si>
    <t>Par exemple : Description des mesures prises par l'entreprise pour préserver les ressources naturelles (eau, air, sol) et matérielles non renouvelables. Description des mesures prises en matière d'économie d'énergie, de réduction des besoins, de limitation de l'énergie non renouvelable et de l'utilisation d'énergie renouvelable. Description des mesures prises pour une gestion rationnelle des matériaux en considérant leur cycle de vie (énergie grise, durée de vie, recyclage, élimination). Description des mesures  extraordinaires prises pour limiter les risques d'atteinte à l'environnement (gestion des déchets, de l'eau, ...). Certification de qualité officielle dans le domaine environnemental ou en cours de certification, voire démonstration de l'application des préceptes environnementaux et de gestion des risques dans l'entreprise, type ISO 14001, Eco-Entreprise, ou équivalent.</t>
  </si>
  <si>
    <t>Certification qualité officielle dans le domaine environnemental ou en cours de certification, voire démonstration de l'application des préceptes environnementaux et de gestion des risques dans l'entreprise, types ISO 14001, Eco-Entreprise, SIA 2007 ou équivalent</t>
  </si>
  <si>
    <t>L'organigramme fonctionnel indique clairement les personnes responsables de l'entreprise et des différents secteurs, ainsi que leurs liens hiérarchiques. La répartition des responsabilités est sans équivoque et en rapport avec le type de marché (travaux, fournitures ou services)</t>
  </si>
  <si>
    <t>(en cas d'hésitation entre l'appréciation suffisant et très intéressant)</t>
  </si>
  <si>
    <t>L'organigramme fonctionnel n'indique que les personnes responsables de l'entreprise et/ou des différents secteurs, ainsi que leurs liens hiérarchiques. Il n'indique pas la répartition des responsabilités ou de manière équivoque par rapport au type de marché (travaux, fournitures ou services)</t>
  </si>
  <si>
    <t>(en cas d'hésitation entre l'appréciation insuffisant et suffisant)</t>
  </si>
  <si>
    <t>L'organigramme fonctionnel n'indique pas clairement les personnes responsables de l'entreprise et des différents secteurs, ainsi que leurs liens hiérarchiques. La répartition des responsabilités est inexistante</t>
  </si>
  <si>
    <t>Candidat qui n’a pas fourni l’information ou le document.</t>
  </si>
  <si>
    <t>La capacité en personnel technique est d'au moins trois fois le nombre moyen nécessaire pour assumer l'ampleur du marché. La liste du personnel est complète avec nom, prénom, diplôme/certificat, années d'expérience et fonction. De manière générale, la capacité en expérience et savoir-faire est en adéquation avec le type de marché qui sera mis en appel d'offres</t>
  </si>
  <si>
    <t>La capacité en personnel technique est deux à trois fois le nombre moyen nécessaire pour assumer l'ampleur du marché. La liste du personnel est complète avec nom, prénom, diplôme/certificat, années d'expérience et fonction. De manière générale, la capacité en expérience et savoir-faire est en adéquation avec le type de marché qui sera mis en appel d'offres</t>
  </si>
  <si>
    <t>La capacité en personnel technique est de une à deux fois le nombre nécessaire pour assumer l'ampleur du marché. La liste du personnel est partiellement remplie, mais il y a au moins les noms, prénoms et les diplômes/certificats. De manière générale, la capacité en expérience et savoir-faire est peu en adéquation avec le type de marché qui sera mis en appel d'offres</t>
  </si>
  <si>
    <t>La capacité en personnel technique est équivalente ou inférieure au nombre moyen nécessaire pour assumer l'ampleur du marché. La liste du personnel est incomplète car elle ne donne que les noms et prénoms. De manière générale, la capacité en expérience et savoir-faire n'est pas en adéquation avec le type de marché qui sera mis en appel d'offres</t>
  </si>
  <si>
    <t>Le candidat a remis un document qui présente le concept de formation de l'entreprise qui permet de garantir le transfert du savoir (formation continue et apprentis). Ce concept présente clairement les mesures prises par l'entreprise, notamment pour la prise de conscience des principes du développement durable et de la sécurité au travail. L'entreprise possède une certification ou réalise des démarches dans ce sens</t>
  </si>
  <si>
    <t>Le candidat a remis un document qui présente le concept de formation de l'entreprise qui semble garantir le transfert du savoir (formation continue et apprentis). Ce concept présente quelques mesures simples prises par l'entreprise, notamment pour la prise de conscience des principes du développement durable et de la sécurité au travail. L'entreprise ne possède pas de certification, mais a entrepris des démarches qui semblent aller dans ce sens</t>
  </si>
  <si>
    <t>Le candidat a remis un document qui présente le concept de formation de l'entreprise. ce concept ne donne pas ou peu de garantie en matière de transfert du savoir (formation continue et apprentis). L'entreprise n'a pas à ce jour pris des mesures, notamment pour la prise de conscience des principes du développement durable et de la sécurité au travail. L'entreprise ne possède pas de certification et ne démontre que peu de motivation qui va dans ce sens</t>
  </si>
  <si>
    <t>Le candidat décrit précisément les mesures prises par l'entreprise pour préserver les ressources et satisfaire la réduction des besoins en énergies non renouvelables. Il démontre l'utilisation des énergies dites "passives" et renouvelables, non contraignantes pour l'environnement. Il présente les directives qui doivent être appliquées par les collaborateurs dans le domaine de la gestion et le tri des déchets. Il possède une certification ou démontre de manière évidente l'application des normes.</t>
  </si>
  <si>
    <t>Le candidat décrit quelques mesures prises  par l'entreprise pour satisfaire la réduction des besoins en énergies non renouvelables. Il démontre un certain intérêt à l'utilisation des énergies dites "passives" et renouvelables, non contraignantes pour l'environnement. Les directives dans le domaine de la gestion et le  tri des déchets ne sont pas convaincantes. Il présente les directives qui doivent être appliquées par les collaborateurs dans le domaine de la gestion et le tri des déchets. Il ne possède pas une certification, mais démontre une certaine motivation à respecter les normes.</t>
  </si>
  <si>
    <t>Le candidat décrit une ou deux mesures prises par l'entreprise pour satisfaire la réduction des besoins en énergies non renouvelables. Il démontre très peu d'intérêt à l'utilisation des énergies dites "passives" et renouvelables, non contraignantes pour l'environnement. Les directives dans le domaine de la gestion et le  tri des déchets sont inexistantes ou pas du  tout convaincantes. Il présente les directives qui doivent être appliquées par les collaborateurs dans le domaine de la gestion  et le tri des déchets. Il ne possède pas une certification et il ne démontre pas de  motivation particulière à respecter les normes.</t>
  </si>
  <si>
    <t>Le candidat a fourni la preuve de l'existence depuis au moins 3 ans d'un système efficient de management et de gestion des risques liés à l'environnement type ISO ou officiellement équivalent</t>
  </si>
  <si>
    <t>Le candidat a fourni la preuve de l'existence depuis moins de 3 ans d'un système efficient de management et de gestion des risques liés à l'environnement type ISO ou officiellement équivalent</t>
  </si>
  <si>
    <t>Le candidat a fourni la preuve qu'il est en cours de certification d'un système efficient de management et de gestion des risques liés à l'environnement type ISO ou officiellement équivalent</t>
  </si>
  <si>
    <t>Le candidat s'engage à mettre en place, dans un délai d'une année, un système efficient de management et de gestion des risques liés à l'environnement type ISO ou officiellement équivalent, notamment par le fait qu'il peut déjà démontrer aujourd'hui qu'il possède un système d'organisation administratif qui permette d'atteindre cet objectif</t>
  </si>
  <si>
    <t>Liste des références si possible récentes (moins de 10 ans), achevées ou en cours d'achèvement, effectuées par le soumissionnaire, en rapport ou équivalentes en importance  et complexité avec le marché à adjuger, avec désignation de l'objet, du lieu d'exécution, des dates de début et de fin d'exécution, du nom du client ou de sa raison sociale, de la personne de contact, du montant contractuel et des prestations effectuées par le soumissionnaire. Eventuellement description de travaux d'étude ou d'études scientifiques. Le cas échéant, copie de la lettre d'un client attestant le travail exécuté sur une référence des points de vue de la qualité des prestations exécutées, des coûts et des délais.</t>
  </si>
  <si>
    <t>Liste de références qui prouve que le candidat possède une grande expérience et de réelles aptitudes en rapport avec l'importance et la complexité du marché. Dans la liste figurent  au moins 3 références de moins de 10 ans, avec désignation de l'objet, du lieu d'exécution, des dates de début et de fin d'exécution, du nom du client ou de sa raison sociale, de la personne de contact, du montant contractuel et des prestations effectuées par le soumissionnaire. Eventuellement description de travaux d'étude ou d'études scientifiques. Le cas échéant, copie de la lettre d'un client attestant sa satisfaction pour le travail exécuté sur une référence</t>
  </si>
  <si>
    <t>Liste de références qui prouve que le candidat possède une certaine expérience et des aptitudes. Dans la liste figurent 2 à 3 références de moins de 10 ans en rapport  avec l'importance et la complexité du marché. La liste est complète et précise (désignation de l'objet, du lieu d'exécution, des dates de début et de fin d'exécution, du nom du client ou de  sa raison sociale, de la personne de contact, du montant contractuel et des prestations effectuées par le soumissionnaire). Le cas échéant, copie de la lettre d'un client attestant sa satisfaction pour le travail exécuté sur une référence</t>
  </si>
  <si>
    <t>Liste de références qui prouve que le candidat possède l'expérience et l'aptitude suffisante. Dans la liste ne figurent que 2 références de plus ou moins de 10 ans en rapport avec l'importance et la complexité du marché. La liste ne donne pas certaines indications essentielles (désignation de l'objet, dates de début et de fin d'exécution, nom du client ou sa raison sociale et prestations effectuées par le soumissionnaire). Le cas échéant, copie de la lettre d'un client attestant que le candidat a exécuté un marché pour lui</t>
  </si>
  <si>
    <t xml:space="preserve">Le candidat a précisé, dans la liste de références, celles qui ont été réalisées en équipe pluridisciplinaire, en consortium ou en association de bureaux ou d'entreprises, avec désignation des partenaires. Il y a au moins 3 références qui répondent à cette exigence. Les
artenaires pour le marché ont déjà travaillé ensemble sur au moins une référence avant aujourd'hui
</t>
  </si>
  <si>
    <t>Le candidat a précisé, dans la liste de références, celles qui ont été réalisées en équipe pluridisciplinaire, en consortium ou en association de bureaux ou d'entreprises, mais sans désignation des partenaires. Il y a 2 à 3 références qui répondent à cette exigence. Toutefois, les partenaires pour le marché concerné n'ont jamais ou que très partiellement travaillé ensemble avant aujourd'hui</t>
  </si>
  <si>
    <t>Le candidat a précisé, dans la liste de références, celles qui ont été réalisées en équipe pluridisciplinaire, en consortium ou en association de bureaux ou d'entreprises, mais sans désignation des partenaires. Il n'y a aucune ou seulement une référence qui réponde à cette exigence. De plus, les partenaires pour le marché concerné n'ont jamais travaillé ensemble avant aujourd'hui</t>
  </si>
  <si>
    <t>Le candidat démontre, au travers de sa liste de références, qu'il possède pas ou peu d'expérience à réaliser des prestations selon les exigences particulières d'une  administration publique, notamment en termes de procédures administratives et d'application du droit des marchés publics. Il n'y a aucune ou seulement une référence qui réponde à cette exigence</t>
  </si>
  <si>
    <t>Le candidat démontre, au travers de sa liste de références et par des attestations de formation continue, sa grande expérience et ses compétences en matière de protection de l'environnement (eau, air et sol), d'utilisation des énergies renouvelables, d'écologie et de recherche de performances énergétiques,  ainsi que des expériences d'application des préceptes écologiques et du développement durable. Il y a au moins 3 références qui répondent à cette exigence</t>
  </si>
  <si>
    <t>Le candidat démontre, au travers de sa liste de références et par des attestations de formation continue, une certaine aptitude et quelques compétences en matière de protection de l'environnement (eau, air et sol), d'utilisation des énergies renouvelables, d'écologie et de recherche de performances énergétiques,  ainsi que des expériences d'application des préceptes écologiques et du développement durable. Il y a 2 à 3 références qui répondent à cette exigence</t>
  </si>
  <si>
    <t>Les critères d'adjudication doivent être pondérés et notés.</t>
  </si>
  <si>
    <t>Il n'y a pas d'obligation de mettre des notes et des pondérations aux éléments d'appréciation. S'il n'y a pas de pondération sur les éléments d'appréciation ils sont considérés comme équivalents en poids. L'adjudicateur peut refuser un soumissionnaire s'il n'obtient pas au moins 60% des points</t>
  </si>
  <si>
    <t>sur l'ensemble des critères d'adjudication.</t>
  </si>
  <si>
    <t xml:space="preserve">Le nombre total d'éléments d'appréciation doit si possible être limité à 3 pour des marchés simples et de peu d'importance, à 5 pour des marchés de complexité et d'importance moyennes et à 7 pour des marchés complexes et de grande importance. </t>
  </si>
  <si>
    <t>En cas de notation des critères d'aptitude (selon les annexes Q), les offres qui n'ont pas reçu au moins la note 2 sur tous les critères d'aptitude seront écartées.</t>
  </si>
  <si>
    <t>En cas de procédure ouverte et d'addition des notes des critères d'aptitude et des critères d'adjudication (uniquement VD et GE et voir annexe E p. 3), le nombre d'éléments d'appréciation peut être augmenté (voir annexe K2, chapitres 4.7 et 4.8).</t>
  </si>
  <si>
    <t>Conséquences financières en matière d’exploitation dès l'exécution du marché achevée</t>
  </si>
  <si>
    <t>Montant de l'offre en matière de coûts d'exploitation</t>
  </si>
  <si>
    <t>Montant de l’offre en matière de service après-vente dès l'exécution du marché achevée</t>
  </si>
  <si>
    <t>La note est attribuée selon les méthodes T2 et T3. La note est attribuée automatiquement avec les outils V2 et V3</t>
  </si>
  <si>
    <t>Le soumissionnaire doit être exclu s'il n’a pas fourni l’information ou le document, car il n'a pas respecté une exigence essentielle de l'appel d'offres</t>
  </si>
  <si>
    <t>Annonce des moyens et ressources prévus pour l'exécution de chaque phase principale du marché, ainsi que leur planification et leur disponibilité par rapport aux exigences et contraintes du cahier des charges, notamment pour respecter les échéances principales</t>
  </si>
  <si>
    <t>Qualité, adéquation et crédibilité des processus et procédures principales prévues pour exécuter les prestations. Eventuellement copie d'un exemple d'un Plan d'assurance qualité (PAQ) ou énumération de la liste des procédures</t>
  </si>
  <si>
    <t>Cohérence et adéquation de l'organigramme pour l'exécution du marché, avec présentation de la répartition des tâches principales et désignation de leur responsable (organigramme opérationnel)</t>
  </si>
  <si>
    <t>Qualités des personnes-clés pour exécuter le marché selon les exigences et contraintes du cahier des charges, avec copie des certificats et diplômes sur demande. Vérifications des Curriculum Vitae sous les angles du respect des délais, de la maîtrise des coûts, de la gestion de projet, de la gestion de la qualité, des qualifications, de la formation, des expériences, de la disponibilité, de la mobilité et de la maîtrise de la langue nécessaires pour l'exécution du marché</t>
  </si>
  <si>
    <t>Mode opératoire d'exécution du marché face aux exigences et contraintes environnementales</t>
  </si>
  <si>
    <t>Exemple : Analyse du descriptif des mesures proposées pour réduire les nuisances et pour protéger l'environnement (par exemple : gestion, évacuation et élimination des déchets, mode de transport écologique, rationnalité du mode de transport, réduction du bruit, gestion et récupération des eaux de chantier, protection des sols des atteintes physiques et chimiques, économies de la consommation d'énergie, lutte contre la pollution ou les émissions polluantes, utilisation de ressources et énergies indigènes, etc.), ceci dans le respect des normes en vigueur en matière de défense de l'environnement (SIA 431, SN 640581/2/3, etc.)</t>
  </si>
  <si>
    <t>Exemple : Analyse du descriptif des mesures proposées en matière d'hygiène et sécurité (type PHS ou équivalent) pour l'exécution du marché dans le sens des normes et Lois en vigueur en matière de MSST 6508 (santé et sécurité au travail)</t>
  </si>
  <si>
    <t>Exemple : Analyse des qualités en matière de communication, de présentation, de concertation et de négociation. Analyse au travers du dossier ou de l'offre, éventuellement au travers de l'audition du soumissionnaire. Si nécessaire analyse du concept de communication proposé par le soumissionnaire pour atteindre l'objectif fixé.</t>
  </si>
  <si>
    <t>En cas d'analyse du nombre d'heures, la note est attribuée automatiquement en appliquant l'annexe T4. Pour les prestations, celles-ci doivent être parfaitement en adéquation et sans équivoque avec l'importance et la complexité du marché; de plus, elles tiennent totalement compte des exigences et contraintes du marché</t>
  </si>
  <si>
    <t>En cas d'analyse du nombre d'heures, la note est attribuée automatiquement en appliquant l'annexe T4. Pour les prestations, celles-ci doivent être en bonne adéquation avec l'importance et la complexité du marché, mais également par rapport à certaines exigences et contraintes du marché</t>
  </si>
  <si>
    <t>En cas d'analyse du nombre d'heures, la note est attribuée automatiquement en appliquant l'annexe T4. Pour les prestations, celles-ci doivent être en adéquation avec l'importance et la complexité du marché</t>
  </si>
  <si>
    <t>En cas d'analyse du nombre d'heures, la note est attribuée automatiquement en appliquant l'annexe T4. Pour les prestations, celles-ci doivent présenter une certaine inadéquation avec l'importance et la complexité du marché; de plus, elles ne tiennent pas ou peu compte des exigences et contraintes du marché</t>
  </si>
  <si>
    <t>En cas d'analyse du nombre d'heures, la note est attribuée automatiquement en appliquant l'annexe T4. Pour les prestations, celles-ci doivent présenter une totale inadéquation avec l'importance et la complexité du marché; de plus, elles ne tiennent pas du tout compte des exigences et contraintes du marché</t>
  </si>
  <si>
    <t>Si le soumissionnaire n’a pas fourni l’information ou le document, il doit être exclus de la procédure car il n'a pas respecté une exigence essentielle de l'appel d'offres, sinon il reçoit la note 0 selon le résultat obtenu en appliquant l'annexe T4</t>
  </si>
  <si>
    <t>Les moyens et ressources prévus pour l'exécution du marché, ainsi que leur planification et leur disponibilité correspondent parfaitement aux exigences et contraintes du cahier des charges avec une bonne marge de manœuvre en cas de surcharge de travail</t>
  </si>
  <si>
    <t>Les moyens et ressources prévus pour l'exécution du marché, ainsi que leur planification et leur disponibilité correspondent aux exigences et contraintes du cahier des charges, mais la marge de manœuvre est faible en cas de surcharge de travail</t>
  </si>
  <si>
    <t>Les moyens et ressources prévus pour l'exécution du marché, ainsi que leur planification et leur disponibilité correspondent juste suffisamment aux exigences et contraintes du cahier des charges. Il n'y a pas ou peu de réserve en cas de surcharge de travail</t>
  </si>
  <si>
    <t>Les moyens et ressources prévus pour l'exécution du marché, ainsi que leur  planification et leur disponibilité ne correspondent que partiellement aux exigences et contraintes du cahier des charges. Il n'y a pas de réserve ou solution de rechange en cas de surcharge de travail</t>
  </si>
  <si>
    <t>Les moyens et ressources prévus pour l'exécution du marché, ainsi que leur planification et leur disponibilité ne correspondent pas du tout aux exigences et contraintes du cahier des charges. Il n'y a aucune réserve et solution de rechange en cas de surcharge de travail</t>
  </si>
  <si>
    <t>L'organigramme opérationnel est incomplet, seules les personnes en charge du marché sont indiquées. C'est davantage un organigramme fonctionnel et général d'entreprise qu'un organigramme en rapport avec les exigences organisationnelles du marché. Les relations avec le client, les personnes ou services externes ne sont pas du tout indiquées, tout comme les prestations transversales (gestion de la qualité, de la sécurité, des coûts et des délais)</t>
  </si>
  <si>
    <t>Le parcours professionnel, les qualifications, l'aptitude et les expériences des personnes-clés pour exécuter le marché sont en parfaite adéquation avec les exigences et contraintes du cahier des charges. Les CV sont complets et rendus sous la forme requise avec les informations essentielles. Les personnes-clés possèdent des compétences en matière de gestion efficace des délais, de maîtrise des coûts, de gestion de projet et de gestion de la qualité. Elles sont disponibles et peuvent faire preuve de mobilité si nécessaire</t>
  </si>
  <si>
    <t>Le parcours professionnel, les qualifications, l'aptitude et les expériences des personnes-clés pour exécuter le marché semblent en  adéquation avec les exigences et contraintes du cahier des charges. Les CV sont complets et rendus sous la forme requise avec les informations essentielles. Les personnes-clés possèdent certaines compétences en matière de gestion efficace des délais, de maîtrise des coûts, de gestion de projet et de gestion de la qualité. Elles sont disponibles et peuvent faire preuve de mobilité si nécessaire</t>
  </si>
  <si>
    <t>Le parcours professionnel, les qualifications, l'aptitude et les expériences des personnes-clés pour exécuter le marché sont juste en adéquation avec les exigences et contraintes du cahier des charges. Les CV sont complets et rendus sous la forme requise avec les informations essentielles. Les personnes-clés possèdent quelques compétences, mais peu pratiquées, en matière de gestion efficace des délais, de maîtrise des coûts, de gestion de projet et de gestion de la qualité. Elles peuvent être disponibles et faire preuve de mobilité si nécessaire</t>
  </si>
  <si>
    <t>Le parcours professionnel, les qualifications, l'aptitude et les expériences des personnes-clés pour exécuter le marché sont partiellement en adéquation avec les exigences et contraintes du cahier des charges. Les CV sont partiels et pas rendus sous la forme requise avec les informations essentielles. Les personnes-clés possèdent peu ou pas de compétences autres que théoriques en matière de gestion efficace des délais, de maîtrise des coûts, de gestion de projet et de gestion de la qualité. Elles ne sont pas totalement disponibles pour le marché et ne font pas preuve de mobilité si cela s'avérait nécessaire</t>
  </si>
  <si>
    <t>Le parcours professionnel, les qualifications, l'aptitude et les expériences des personnes-clés pour exécuter le marché ne sont pas en adéquation avec les exigences et contraintes du cahier des charges. Les CV sont incomplets et pas rendus sous la forme requise avec les informations essentielles. Les personnes-clés ne possèdent pas du tout de compétences, à part théoriques, en matière de gestion efficace des délais, de maîtrise des coûts, de gestion de projet et de gestion de la qualité. Elles ne sont pas totalement disponibles pour le marché et ne font pas preuve de mobilité si cela s'avérait nécessaire</t>
  </si>
  <si>
    <t>Les méthodes et procédures de travail pour l'exécution du marché sont en parfaite adéquation avec les exigences et contraintes du marché. Il existe une marge de manoeuvre opérationnelle et le type d'exécution correspond aux objectifs fixés. De plus, le soumissionnaire a décrit les mesures qu'il entend prendre pour réduire les nuisances et pour protéger l'environnement, ceci dans le respect des normes en vigueur</t>
  </si>
  <si>
    <t>Les méthodes et procédures de travail pour l'exécution du marché sont juste en adéquation avec les exigences et contraintes du marché. Il n'existe pas réellement de marge de manoeuvre opérationnelle et le type d'exécution correspond plus ou moins aux objectifs fixés. Le soumissionnaire a décrit quelques mesures qu'il entend prendre pour réduire les nuisances et pour protéger l'environnement, ceci dans le respect des normes en vigueur</t>
  </si>
  <si>
    <t>Le descriptif résumé des mesures proposées en matière d'hygiène et de sécurité est en parfaite adéquation avec les contraintes et exigences du marché. Le soumissionnaire présente une copie d'un exemple de Plan d'hygiène et sécurité (PHS) en rapport avec le marché. De plus, il démontre qu'il respecte les normes et Lois en vigueur en matière de MSST 6508 (santé et sécurité au travail)</t>
  </si>
  <si>
    <t>Le descriptif résumé des mesures proposées en matière d'hygiène et de sécurité semble en adéquation avec les contraintes et exigences du marché. Le soumissionnaire présente une copie d'un exemple de Plan d'hygiène et sécurité (PHS) plus ou moins en rapport avec le marché. De plus, il démontre qu'il respecte les normes et Lois en vigueur en matière de MSST 6508  (santé et sécurité au travail)</t>
  </si>
  <si>
    <t>Le descriptif résumé des mesures proposées en matière d'hygiène et de sécurité est tout juste en adéquation avec les contraintes et exigences du marché. Le soumissionnaire présente une copie d'un exemple de Plan d'hygiène et sécurité (PHS) pas ou peu en rapport avec le marché. Mais, il démontre un certain respect des normes et Lois en vigueur en matière de MSST 6508 (santé et sécurité au travail)</t>
  </si>
  <si>
    <t>Le descriptif résumé des mesures proposées en matière d'hygiène et de sécurité est  partiellement en adéquation avec les contraintes et exigences du marché. Le soumissionnaire présente une copie d'un exemple de Plan d'hygiène et sécurité (PHS) pas du tout en rapport avec le marché. Mais, il démontre un certain respect des normes et Lois en vigueur en matière de MSST 6508 (santé et sécurité au travail)</t>
  </si>
  <si>
    <t>Le descriptif résumé des mesures proposées en matière d'hygiène et de sécurité n'est pas du tout en adéquation avec les contraintes et exigences du marché. Le soumissionnaire ne présente pas de copie d'un exemple de Plan d'hygiène et sécurité (PHS). Sa démonstration du respect des normes et Lois en vigueur en matière de MSST 6508 (santé et sécurité au travail) est pas ou peu convaincante</t>
  </si>
  <si>
    <t>Le sounmissionnaire démontre des qualités en matière de communication, de présentation, de concertation et de négociation, tant écrites qu'orales, qui sont juste en adéquation avec les exigences et contraintes du marché. Il présente un concept de communication plus ou moins convaincant pour atteindre les objectifs fixés</t>
  </si>
  <si>
    <t>Exemple : Descriptif du prototype ou de l'esquisse de solution. Avantages, qualités et originalité des solutions techniques d'exécution du marché proposées par le soumissionnaire.</t>
  </si>
  <si>
    <t>Qualifications des sous-traitants directs prévus pour l'exécution du marché</t>
  </si>
  <si>
    <t>Fiche de présentation des sous-traitants en termes de compétences, d'expériences et de capacité à exécuter une part prépondérante ou techniquement importante de l’éxécution du marché</t>
  </si>
  <si>
    <t>Exemple : Description des matériaux et/ou des produits proposés (dangerosité, degré de toxicité, substances, contenu, rendement énergétique, robustesse/durabilité, rapports d'essai, entretien nécessaire, remplacement/recyclage, évacuation et destruction, etc.), en particulier ceux qui pourraient avoir, qui ont ou qui auront une répercussion sur l'environnement des points de vue écologique, énergétique et économique, au lieu de leur utilisation ou de leur mise en oeuvre, ainsi qu'une éventuelle répercussion sur la santé et la sécurité au travail.</t>
  </si>
  <si>
    <t>Les prototypes ou esquisses de solution, ainsi que les avantages et qualités des solutions techniques d'exécution proposées par le soumissionnaire sont en parfaite adéquation avec les exigences du cahier des charges. Le soumissionnaire fait preuve d'originalité et d'innovation sous la forme d'améliorations apportées au cahier des charges.</t>
  </si>
  <si>
    <t>Les prototypes ou esquisses de solution, ainsi que les avantages et qualités des solutions techniques d'exécution proposées par le soumissionnaire semblent en adéquation avec les exigences du cahier des charges. Le soumissionnaire fait preuve d'un peu d'originalité.</t>
  </si>
  <si>
    <t>Les prototypes ou esquisses de solution, ainsi que les avantages et qualités des solutions techniques d'exécution proposées par le soumissionnaire sont juste en adéquation avec les exigences du cahier des charges. Le soumissionnaire n'a pas fait preuve d'originalité.</t>
  </si>
  <si>
    <t>Les prototypes ou esquisses de solution, ainsi que les avantages et qualités des solutions techniques d'exécution proposées par le soumissionnaire sont peu en adéquation avec les exigences du cahier des charges.</t>
  </si>
  <si>
    <t>Les prototypes ou esquisses de solution, ainsi que les avantages et qualités des solutions techniques d'exécution proposées par le soumissionnaire ne sont pas du tout en adéquation avec les exigences du cahier des charges.</t>
  </si>
  <si>
    <t>L'offre répond totalement aux exigences, objectifs et contraintes du cahier des charges. Les réponses écrites et/ou orales (audition) à des éventuelles questions, en rapport avec le marché, permettent de déterminer que le soumissionnaire a parfaitement compris sa mission. En outre, les réflexions du soumissionnaire sont cohérentes, justifiées et permettent de créer un climat de confiance durable</t>
  </si>
  <si>
    <t>L'offre ne répond que partiellement aux exigences, objectifs et contraintes du cahier des charges. Les réponses écrites et/ou orales (audition) à des éventuelles questions, en rapport avec le marché, permettent de déterminer que le soumissionnaire a partiellement compris sa mission. De plus, les réflexions du soumissionnaire apparaissent peu cohérentes et suscitent quelques doutes</t>
  </si>
  <si>
    <t>L'offre répond peu aux exigences, objectifs et contraintes du cahier des charges. Les réponses écrites et/ou orales (audition) à des éventuelles questions, en rapport avec le marché,  permettent de déterminer que le  soumissionnaire n'a pas bien compris sa mission. De plus, les réflexions du soumissionnaire n'apparaissent pas du tout cohérentes et créent un climat de grande méfiance</t>
  </si>
  <si>
    <t>Le soumissionnaire n'a pas besoin de sous- traitants directs. Ses propres compétences, expériences et capacité à exécuter le marché sont largement suffisantes</t>
  </si>
  <si>
    <t>Le soumissionnaire a besoin de sous-traitants directs, mais ils sont au maximum 2 ou ne représentent pas plus de 20% de la valeur du marché. Ils sont compétents et expérimentés. Ils renforcent les qualités du soumissionnaire</t>
  </si>
  <si>
    <t>Le soumissionnaire a besoin de sous-traitants directs qui sont entre 3 et 4 ou qui représentent entre 20% et 30% de la valeur du marché. Ils sont compétents et expérimentés. Ils n'affaiblissent pas et ne renforcent pas les qualités du soumissionnaire</t>
  </si>
  <si>
    <t>Le soumissionnaire a besoin de sous-traitants directs qui sont entre 5 et 6 ou qui représentent entre 30% et 50% de la valeur du marché. Ils affaiblissent les qualités du soumissionnaire, mais pas au point de perturber le bon déroulement de l'exécution du marché</t>
  </si>
  <si>
    <t>Le soumissionnaire a besoin de sous-traitants directs qui sont plus de 6 ou qui représentent plus de 50% de la valeur du marché. Ils affaiblissent fortement les qualités du soumissionnaire ou peuvent perturber de manière conséquente le bon déroulement de l'exécution du marché</t>
  </si>
  <si>
    <t>Les matériaux et/ou produits proposés ne présentent aucun danger et risque pour l'homme et l'environnement, tant sur lieu de production que sur le lieu d'exécution du marché. Le cas échéant, la performance des produits proposés est au moins équivalente aux exigences et ils sont confirmés par des certificats officiels de conformité</t>
  </si>
  <si>
    <t>Les matériaux et/ou produits proposés ne semblent pas présenter un danger et risque quelconque pour l'homme et l'environnement, tant sur lieu de production que sur le lieu d'exécution du marché. Le cas échéant, la performance des produits proposés est au moins équivalente aux exigences. Ils ont fait l'objet d'une certification interne de conformité, mais pas officiellement reconnue, ce qui est prévu d'être effectué par le soumissionnaire dans les plus brefs délais</t>
  </si>
  <si>
    <t>Les matériaux et/ou produits proposés semblent présenter un danger et un risque pour l'homme et l'environnement, tant sur lieu de production que sur le lieu d'exécution du marché, mais le soumissionnaire démontre que ceux-ci sont maîtrisés. Le cas échéant, la performance des produits proposés est plus ou moins équivalente aux exigences. Il n'y a aucune preuve qu'ils sont certifiés conformes, mais le candidat s'engage à les certifier officiellement</t>
  </si>
  <si>
    <t>Les matériaux et/ou produits proposés semblent présenter un grand danger et un certain risque pour l'homme et l'environnement, sur le lieu de production ou sur le lieu d'exécution du marché. Le soumissionnaire tente de démontrer que ceux- ci sont maîtrisés, mais ses arguments sont peu convaincants. Le cas échéant, la performance des produits proposés n'est jugée que partiellement équivalente aux exigences. Il n'y a aucune preuve qu'ils sont certifiés conformes</t>
  </si>
  <si>
    <t>xxx</t>
  </si>
  <si>
    <t>Droite</t>
  </si>
  <si>
    <t>Limite max</t>
  </si>
  <si>
    <t>Plage</t>
  </si>
  <si>
    <t>Nombre d'heures nécessaire (R1)</t>
  </si>
  <si>
    <t>pour satisfaire les exigences du client (Q1-2)</t>
  </si>
  <si>
    <t xml:space="preserve"> pour l'exécution du marché (R13-14)</t>
  </si>
  <si>
    <t>des ressources pour l'exécution du marché (R6)</t>
  </si>
  <si>
    <t xml:space="preserve">Organisation, planification et disponibilité des moyens et </t>
  </si>
  <si>
    <t>Notation du temps consacré V4 (nombre d'heures) R1</t>
  </si>
  <si>
    <t xml:space="preserve">Organisation, qualité et interne du soumissionnaire </t>
  </si>
  <si>
    <t>Total mois planning</t>
  </si>
  <si>
    <t>CITS-CHUV</t>
  </si>
  <si>
    <t>heures x année</t>
  </si>
  <si>
    <t>Total heures offres</t>
  </si>
  <si>
    <t>CALCUL DU POURCENTAGE HEURES SUR LA BASE DE L'OFFRE - reporté au tableau word 2.2 et 2.3</t>
  </si>
</sst>
</file>

<file path=xl/styles.xml><?xml version="1.0" encoding="utf-8"?>
<styleSheet xmlns="http://schemas.openxmlformats.org/spreadsheetml/2006/main">
  <numFmts count="4">
    <numFmt numFmtId="164" formatCode="#,##0.0"/>
    <numFmt numFmtId="165" formatCode="&quot;SFr.&quot;\ #,##0.00"/>
    <numFmt numFmtId="166" formatCode="0.0"/>
    <numFmt numFmtId="167" formatCode="0."/>
  </numFmts>
  <fonts count="52">
    <font>
      <sz val="10"/>
      <name val="Arial"/>
    </font>
    <font>
      <b/>
      <sz val="10"/>
      <color indexed="10"/>
      <name val="Arial"/>
      <family val="2"/>
    </font>
    <font>
      <sz val="10"/>
      <name val="Arial"/>
      <family val="2"/>
    </font>
    <font>
      <b/>
      <sz val="10"/>
      <name val="Arial"/>
      <family val="2"/>
    </font>
    <font>
      <b/>
      <sz val="12"/>
      <name val="Arial"/>
      <family val="2"/>
    </font>
    <font>
      <sz val="8"/>
      <color indexed="9"/>
      <name val="Arial"/>
      <family val="2"/>
    </font>
    <font>
      <sz val="8"/>
      <name val="Arial"/>
      <family val="2"/>
    </font>
    <font>
      <b/>
      <sz val="14"/>
      <name val="Arial"/>
      <family val="2"/>
    </font>
    <font>
      <sz val="14"/>
      <name val="Arial"/>
      <family val="2"/>
    </font>
    <font>
      <sz val="12"/>
      <name val="Arial"/>
      <family val="2"/>
    </font>
    <font>
      <b/>
      <sz val="10"/>
      <color indexed="12"/>
      <name val="Arial"/>
      <family val="2"/>
    </font>
    <font>
      <sz val="11"/>
      <name val="Arial"/>
      <family val="2"/>
    </font>
    <font>
      <i/>
      <sz val="11"/>
      <name val="Arial"/>
      <family val="2"/>
    </font>
    <font>
      <b/>
      <sz val="11"/>
      <name val="Arial"/>
      <family val="2"/>
    </font>
    <font>
      <b/>
      <sz val="11"/>
      <name val="Arial"/>
      <family val="2"/>
    </font>
    <font>
      <sz val="10"/>
      <color indexed="10"/>
      <name val="Arial"/>
      <family val="2"/>
    </font>
    <font>
      <sz val="8"/>
      <color indexed="10"/>
      <name val="Arial"/>
      <family val="2"/>
    </font>
    <font>
      <sz val="12"/>
      <color indexed="10"/>
      <name val="Arial"/>
      <family val="2"/>
    </font>
    <font>
      <sz val="9"/>
      <name val="Arial"/>
      <family val="2"/>
    </font>
    <font>
      <b/>
      <sz val="9"/>
      <name val="Arial"/>
      <family val="2"/>
    </font>
    <font>
      <b/>
      <sz val="28"/>
      <name val="Arial"/>
      <family val="2"/>
    </font>
    <font>
      <sz val="28"/>
      <name val="Arial"/>
      <family val="2"/>
    </font>
    <font>
      <sz val="11"/>
      <name val="Arial"/>
      <family val="2"/>
    </font>
    <font>
      <b/>
      <i/>
      <sz val="28"/>
      <name val="Arial"/>
      <family val="2"/>
    </font>
    <font>
      <b/>
      <i/>
      <sz val="24"/>
      <name val="Arial"/>
      <family val="2"/>
    </font>
    <font>
      <b/>
      <sz val="28"/>
      <color indexed="9"/>
      <name val="Arial"/>
      <family val="2"/>
    </font>
    <font>
      <sz val="24"/>
      <name val="Arial"/>
      <family val="2"/>
    </font>
    <font>
      <sz val="16"/>
      <color indexed="8"/>
      <name val="Arial"/>
      <family val="2"/>
    </font>
    <font>
      <sz val="16"/>
      <name val="Arial"/>
      <family val="2"/>
    </font>
    <font>
      <sz val="16"/>
      <name val="Arial"/>
      <family val="2"/>
    </font>
    <font>
      <sz val="24"/>
      <color indexed="8"/>
      <name val="Arial"/>
      <family val="2"/>
    </font>
    <font>
      <sz val="7"/>
      <name val="Arial"/>
      <family val="2"/>
    </font>
    <font>
      <sz val="6"/>
      <color indexed="9"/>
      <name val="Arial"/>
      <family val="2"/>
    </font>
    <font>
      <b/>
      <sz val="7"/>
      <color indexed="9"/>
      <name val="Arial"/>
      <family val="2"/>
    </font>
    <font>
      <sz val="6"/>
      <color indexed="9"/>
      <name val="Arial"/>
      <family val="2"/>
    </font>
    <font>
      <sz val="8"/>
      <name val="Arial"/>
      <family val="2"/>
    </font>
    <font>
      <b/>
      <sz val="6"/>
      <name val="Arial"/>
      <family val="2"/>
    </font>
    <font>
      <sz val="6"/>
      <name val="Arial"/>
      <family val="2"/>
    </font>
    <font>
      <i/>
      <sz val="6"/>
      <name val="Arial"/>
      <family val="2"/>
    </font>
    <font>
      <b/>
      <i/>
      <sz val="6"/>
      <name val="Arial"/>
      <family val="2"/>
    </font>
    <font>
      <b/>
      <sz val="7"/>
      <name val="Arial"/>
      <family val="2"/>
    </font>
    <font>
      <sz val="7"/>
      <name val="Arial"/>
      <family val="2"/>
    </font>
    <font>
      <u/>
      <sz val="7"/>
      <name val="Arial"/>
      <family val="2"/>
    </font>
    <font>
      <i/>
      <sz val="7"/>
      <name val="Arial"/>
      <family val="2"/>
    </font>
    <font>
      <b/>
      <sz val="8"/>
      <name val="Copperplate"/>
    </font>
    <font>
      <b/>
      <u/>
      <sz val="14"/>
      <name val="Arial"/>
      <family val="2"/>
    </font>
    <font>
      <b/>
      <sz val="10"/>
      <color indexed="9"/>
      <name val="Arial"/>
      <family val="2"/>
    </font>
    <font>
      <b/>
      <sz val="20"/>
      <name val="Arial"/>
      <family val="2"/>
    </font>
    <font>
      <sz val="20"/>
      <name val="Calibri"/>
      <family val="2"/>
    </font>
    <font>
      <b/>
      <i/>
      <sz val="20"/>
      <name val="Arial"/>
      <family val="2"/>
    </font>
    <font>
      <sz val="20"/>
      <name val="Arial"/>
      <family val="2"/>
    </font>
    <font>
      <sz val="10"/>
      <name val="Arial"/>
      <family val="2"/>
    </font>
  </fonts>
  <fills count="13">
    <fill>
      <patternFill patternType="none"/>
    </fill>
    <fill>
      <patternFill patternType="gray125"/>
    </fill>
    <fill>
      <patternFill patternType="solid">
        <fgColor indexed="22"/>
        <bgColor indexed="64"/>
      </patternFill>
    </fill>
    <fill>
      <patternFill patternType="solid">
        <fgColor indexed="57"/>
        <bgColor indexed="64"/>
      </patternFill>
    </fill>
    <fill>
      <patternFill patternType="solid">
        <fgColor indexed="48"/>
        <bgColor indexed="64"/>
      </patternFill>
    </fill>
    <fill>
      <patternFill patternType="solid">
        <fgColor indexed="9"/>
        <bgColor indexed="64"/>
      </patternFill>
    </fill>
    <fill>
      <patternFill patternType="solid">
        <fgColor indexed="17"/>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339966"/>
        <bgColor indexed="64"/>
      </patternFill>
    </fill>
    <fill>
      <patternFill patternType="solid">
        <fgColor rgb="FFD60093"/>
        <bgColor indexed="64"/>
      </patternFill>
    </fill>
    <fill>
      <patternFill patternType="solid">
        <fgColor theme="0" tint="-0.14999847407452621"/>
        <bgColor indexed="64"/>
      </patternFill>
    </fill>
  </fills>
  <borders count="67">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9"/>
      </left>
      <right style="thin">
        <color indexed="64"/>
      </right>
      <top style="thin">
        <color indexed="9"/>
      </top>
      <bottom style="thin">
        <color indexed="9"/>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ck">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top style="thin">
        <color indexed="8"/>
      </top>
      <bottom/>
      <diagonal/>
    </border>
    <border>
      <left style="thick">
        <color indexed="64"/>
      </left>
      <right/>
      <top/>
      <bottom/>
      <diagonal/>
    </border>
    <border>
      <left style="thin">
        <color indexed="64"/>
      </left>
      <right/>
      <top/>
      <bottom/>
      <diagonal/>
    </border>
  </borders>
  <cellStyleXfs count="3">
    <xf numFmtId="0" fontId="0" fillId="0" borderId="0"/>
    <xf numFmtId="0" fontId="22" fillId="0" borderId="0"/>
    <xf numFmtId="9" fontId="51" fillId="0" borderId="0" applyFont="0" applyFill="0" applyBorder="0" applyAlignment="0" applyProtection="0"/>
  </cellStyleXfs>
  <cellXfs count="420">
    <xf numFmtId="0" fontId="0" fillId="0" borderId="0" xfId="0"/>
    <xf numFmtId="3" fontId="5" fillId="0" borderId="0" xfId="0" applyNumberFormat="1" applyFont="1" applyAlignment="1" applyProtection="1">
      <alignment horizontal="right"/>
    </xf>
    <xf numFmtId="3" fontId="5" fillId="0" borderId="0" xfId="0" applyNumberFormat="1" applyFont="1" applyProtection="1"/>
    <xf numFmtId="3" fontId="0" fillId="0" borderId="0" xfId="0" applyNumberFormat="1" applyAlignment="1" applyProtection="1">
      <alignment vertical="center"/>
    </xf>
    <xf numFmtId="3" fontId="0" fillId="0" borderId="0" xfId="0" applyNumberFormat="1" applyAlignment="1" applyProtection="1"/>
    <xf numFmtId="3" fontId="0" fillId="0" borderId="0" xfId="0" applyNumberFormat="1" applyBorder="1" applyAlignment="1" applyProtection="1"/>
    <xf numFmtId="3" fontId="3" fillId="0" borderId="0" xfId="0" applyNumberFormat="1" applyFont="1" applyFill="1" applyBorder="1" applyAlignment="1" applyProtection="1">
      <alignment vertical="center" wrapText="1"/>
    </xf>
    <xf numFmtId="3" fontId="3" fillId="0" borderId="0" xfId="0" applyNumberFormat="1" applyFont="1" applyFill="1" applyBorder="1" applyAlignment="1" applyProtection="1">
      <alignment vertical="center"/>
    </xf>
    <xf numFmtId="3" fontId="4" fillId="0" borderId="1" xfId="0" applyNumberFormat="1" applyFont="1" applyBorder="1" applyAlignment="1" applyProtection="1">
      <alignment horizontal="center" vertical="center" wrapText="1"/>
    </xf>
    <xf numFmtId="3" fontId="1" fillId="0" borderId="0" xfId="0" applyNumberFormat="1" applyFont="1" applyAlignment="1" applyProtection="1">
      <alignment horizontal="right"/>
    </xf>
    <xf numFmtId="3" fontId="0" fillId="0" borderId="0" xfId="0" applyNumberFormat="1" applyProtection="1"/>
    <xf numFmtId="0" fontId="0" fillId="0" borderId="0" xfId="0" applyFill="1" applyBorder="1" applyAlignment="1" applyProtection="1">
      <alignment vertical="center" wrapText="1"/>
    </xf>
    <xf numFmtId="3" fontId="6" fillId="0" borderId="0" xfId="0" applyNumberFormat="1" applyFont="1" applyProtection="1"/>
    <xf numFmtId="0" fontId="9" fillId="0" borderId="2" xfId="0" applyFont="1" applyBorder="1" applyAlignment="1" applyProtection="1">
      <alignment horizontal="centerContinuous" vertical="center" wrapText="1"/>
    </xf>
    <xf numFmtId="3" fontId="4" fillId="0" borderId="3" xfId="0" applyNumberFormat="1" applyFont="1" applyFill="1" applyBorder="1" applyAlignment="1" applyProtection="1">
      <alignment horizontal="center" vertical="center" wrapText="1"/>
    </xf>
    <xf numFmtId="3" fontId="10" fillId="0" borderId="1" xfId="0" applyNumberFormat="1" applyFont="1" applyFill="1" applyBorder="1" applyAlignment="1" applyProtection="1">
      <alignment horizontal="center" vertical="center"/>
    </xf>
    <xf numFmtId="4" fontId="10" fillId="0" borderId="3" xfId="0" applyNumberFormat="1" applyFont="1" applyFill="1" applyBorder="1" applyAlignment="1" applyProtection="1">
      <alignment horizontal="right" vertical="center"/>
    </xf>
    <xf numFmtId="3" fontId="10" fillId="0" borderId="0" xfId="0" applyNumberFormat="1" applyFont="1" applyFill="1" applyAlignment="1" applyProtection="1">
      <alignment vertical="center"/>
    </xf>
    <xf numFmtId="0" fontId="0" fillId="0" borderId="0" xfId="0" applyProtection="1"/>
    <xf numFmtId="3" fontId="3" fillId="0" borderId="0" xfId="0" applyNumberFormat="1" applyFont="1" applyProtection="1"/>
    <xf numFmtId="3" fontId="0" fillId="0" borderId="0" xfId="0" applyNumberFormat="1" applyAlignment="1" applyProtection="1">
      <alignment horizontal="right"/>
    </xf>
    <xf numFmtId="3" fontId="3" fillId="0" borderId="0" xfId="0" applyNumberFormat="1" applyFont="1" applyFill="1" applyBorder="1" applyAlignment="1" applyProtection="1">
      <alignment horizontal="right" vertical="center"/>
    </xf>
    <xf numFmtId="3" fontId="7" fillId="0" borderId="2" xfId="0" applyNumberFormat="1" applyFont="1" applyBorder="1" applyAlignment="1" applyProtection="1">
      <alignment horizontal="centerContinuous" vertical="center" wrapText="1"/>
    </xf>
    <xf numFmtId="3" fontId="0" fillId="0" borderId="0" xfId="0" applyNumberFormat="1" applyAlignment="1" applyProtection="1">
      <alignment horizontal="center" vertical="center"/>
    </xf>
    <xf numFmtId="3" fontId="4" fillId="0" borderId="0" xfId="0" applyNumberFormat="1" applyFont="1" applyAlignment="1" applyProtection="1">
      <alignment vertical="center"/>
    </xf>
    <xf numFmtId="3" fontId="0" fillId="0" borderId="0" xfId="0" applyNumberFormat="1" applyFill="1" applyBorder="1" applyAlignment="1" applyProtection="1"/>
    <xf numFmtId="3" fontId="11" fillId="0" borderId="0" xfId="0" applyNumberFormat="1" applyFont="1" applyAlignment="1" applyProtection="1"/>
    <xf numFmtId="3" fontId="11" fillId="0" borderId="0" xfId="0" applyNumberFormat="1" applyFont="1" applyFill="1" applyBorder="1" applyAlignment="1" applyProtection="1"/>
    <xf numFmtId="0" fontId="14" fillId="0" borderId="4" xfId="0" applyFont="1" applyBorder="1" applyAlignment="1" applyProtection="1">
      <alignment horizontal="centerContinuous"/>
    </xf>
    <xf numFmtId="0" fontId="11" fillId="0" borderId="5" xfId="0" applyFont="1" applyBorder="1" applyAlignment="1" applyProtection="1">
      <alignment horizontal="centerContinuous"/>
    </xf>
    <xf numFmtId="0" fontId="11" fillId="0" borderId="6" xfId="0" applyFont="1" applyBorder="1" applyAlignment="1" applyProtection="1">
      <alignment horizontal="centerContinuous"/>
    </xf>
    <xf numFmtId="0" fontId="11" fillId="0" borderId="7" xfId="0" applyFont="1" applyBorder="1" applyAlignment="1" applyProtection="1"/>
    <xf numFmtId="0" fontId="11" fillId="0" borderId="0" xfId="0" applyFont="1" applyProtection="1"/>
    <xf numFmtId="0" fontId="14" fillId="0" borderId="3" xfId="0" applyFont="1" applyBorder="1" applyAlignment="1" applyProtection="1">
      <alignment horizontal="center"/>
    </xf>
    <xf numFmtId="0" fontId="0" fillId="0" borderId="8" xfId="0" applyBorder="1" applyAlignment="1" applyProtection="1">
      <alignment horizontal="center"/>
    </xf>
    <xf numFmtId="0" fontId="14" fillId="0" borderId="0" xfId="0" applyFont="1" applyAlignment="1" applyProtection="1">
      <alignment horizontal="right"/>
    </xf>
    <xf numFmtId="9" fontId="14" fillId="0" borderId="9" xfId="0" applyNumberFormat="1" applyFont="1" applyBorder="1" applyAlignment="1" applyProtection="1">
      <alignment horizontal="centerContinuous"/>
    </xf>
    <xf numFmtId="9" fontId="14" fillId="0" borderId="10" xfId="0" applyNumberFormat="1" applyFont="1" applyBorder="1" applyAlignment="1" applyProtection="1">
      <alignment horizontal="centerContinuous"/>
    </xf>
    <xf numFmtId="0" fontId="14" fillId="0" borderId="0" xfId="0" applyFont="1" applyBorder="1" applyProtection="1"/>
    <xf numFmtId="0" fontId="14" fillId="0" borderId="11" xfId="0" applyFont="1" applyBorder="1" applyAlignment="1" applyProtection="1">
      <alignment horizontal="centerContinuous"/>
    </xf>
    <xf numFmtId="0" fontId="14" fillId="0" borderId="12" xfId="0" applyFont="1" applyBorder="1" applyAlignment="1" applyProtection="1">
      <alignment horizontal="centerContinuous"/>
    </xf>
    <xf numFmtId="0" fontId="14" fillId="0" borderId="13" xfId="0" applyFont="1" applyBorder="1" applyAlignment="1" applyProtection="1">
      <alignment horizontal="centerContinuous"/>
    </xf>
    <xf numFmtId="0" fontId="14" fillId="0" borderId="14" xfId="0" applyFont="1" applyBorder="1" applyAlignment="1" applyProtection="1">
      <alignment horizontal="center" textRotation="90"/>
    </xf>
    <xf numFmtId="0" fontId="14" fillId="0" borderId="15" xfId="0" applyFont="1" applyBorder="1" applyAlignment="1" applyProtection="1">
      <alignment horizontal="center" wrapText="1"/>
    </xf>
    <xf numFmtId="0" fontId="14" fillId="0" borderId="10" xfId="0" applyFont="1" applyBorder="1" applyAlignment="1" applyProtection="1">
      <alignment horizontal="center" wrapText="1"/>
    </xf>
    <xf numFmtId="0" fontId="0" fillId="0" borderId="0" xfId="0" applyAlignment="1" applyProtection="1">
      <alignment horizontal="center" textRotation="90" wrapText="1"/>
    </xf>
    <xf numFmtId="0" fontId="9" fillId="0" borderId="16" xfId="0" applyFont="1" applyBorder="1" applyAlignment="1" applyProtection="1">
      <alignment horizontal="center" textRotation="90"/>
    </xf>
    <xf numFmtId="0" fontId="9" fillId="0" borderId="17" xfId="0" applyFont="1" applyBorder="1" applyAlignment="1" applyProtection="1">
      <alignment horizontal="center" textRotation="90"/>
    </xf>
    <xf numFmtId="0" fontId="4" fillId="0" borderId="18" xfId="0" applyFont="1" applyBorder="1" applyAlignment="1" applyProtection="1">
      <alignment horizontal="center" textRotation="90" wrapText="1"/>
    </xf>
    <xf numFmtId="0" fontId="0" fillId="0" borderId="0" xfId="0" applyAlignment="1" applyProtection="1">
      <alignment horizontal="center" textRotation="90"/>
    </xf>
    <xf numFmtId="0" fontId="14" fillId="0" borderId="0" xfId="0" applyFont="1" applyBorder="1" applyAlignment="1" applyProtection="1">
      <alignment horizontal="center" textRotation="90"/>
    </xf>
    <xf numFmtId="0" fontId="14" fillId="0" borderId="0" xfId="0" applyFont="1" applyAlignment="1" applyProtection="1">
      <alignment horizontal="center" textRotation="90"/>
    </xf>
    <xf numFmtId="0" fontId="0" fillId="0" borderId="0" xfId="0" applyAlignment="1" applyProtection="1">
      <alignment horizontal="center"/>
    </xf>
    <xf numFmtId="1" fontId="0" fillId="0" borderId="3" xfId="0" applyNumberFormat="1" applyBorder="1" applyAlignment="1" applyProtection="1">
      <alignment horizontal="center"/>
    </xf>
    <xf numFmtId="1" fontId="0" fillId="0" borderId="0" xfId="0" applyNumberFormat="1" applyProtection="1"/>
    <xf numFmtId="2" fontId="0" fillId="0" borderId="3" xfId="0" applyNumberFormat="1" applyFill="1" applyBorder="1" applyAlignment="1" applyProtection="1">
      <alignment horizontal="center"/>
    </xf>
    <xf numFmtId="3" fontId="14" fillId="0" borderId="3" xfId="0" applyNumberFormat="1" applyFont="1" applyFill="1" applyBorder="1" applyProtection="1"/>
    <xf numFmtId="165" fontId="14" fillId="0" borderId="3" xfId="0" applyNumberFormat="1" applyFont="1" applyFill="1" applyBorder="1" applyProtection="1"/>
    <xf numFmtId="3" fontId="12" fillId="0" borderId="0" xfId="0" applyNumberFormat="1" applyFont="1" applyAlignment="1" applyProtection="1">
      <alignment vertical="center"/>
    </xf>
    <xf numFmtId="49" fontId="0" fillId="0" borderId="0" xfId="0" applyNumberFormat="1" applyFill="1" applyBorder="1" applyAlignment="1" applyProtection="1"/>
    <xf numFmtId="0" fontId="0" fillId="0" borderId="0" xfId="0" applyFill="1" applyBorder="1" applyProtection="1"/>
    <xf numFmtId="0" fontId="13" fillId="0" borderId="0" xfId="0" applyFont="1" applyAlignment="1" applyProtection="1">
      <alignment horizontal="right"/>
    </xf>
    <xf numFmtId="0" fontId="0" fillId="0" borderId="19" xfId="0" applyFill="1" applyBorder="1" applyProtection="1"/>
    <xf numFmtId="3" fontId="9" fillId="0" borderId="0" xfId="0" applyNumberFormat="1" applyFont="1" applyFill="1" applyBorder="1" applyAlignment="1" applyProtection="1"/>
    <xf numFmtId="3" fontId="7" fillId="0" borderId="0" xfId="0" applyNumberFormat="1" applyFont="1" applyAlignment="1" applyProtection="1">
      <alignment horizontal="right" vertical="center"/>
    </xf>
    <xf numFmtId="3" fontId="7" fillId="0" borderId="0" xfId="0" applyNumberFormat="1" applyFont="1" applyAlignment="1" applyProtection="1">
      <alignment horizontal="right"/>
    </xf>
    <xf numFmtId="3" fontId="7" fillId="0" borderId="0" xfId="0" applyNumberFormat="1" applyFont="1" applyBorder="1" applyAlignment="1" applyProtection="1">
      <alignment horizontal="right" vertical="center"/>
    </xf>
    <xf numFmtId="3" fontId="4" fillId="0" borderId="0" xfId="0" applyNumberFormat="1" applyFont="1" applyAlignment="1" applyProtection="1">
      <alignment horizontal="right" vertical="center"/>
    </xf>
    <xf numFmtId="3" fontId="4" fillId="0" borderId="0" xfId="0" applyNumberFormat="1" applyFont="1" applyAlignment="1" applyProtection="1">
      <alignment horizontal="right"/>
    </xf>
    <xf numFmtId="3" fontId="4" fillId="0" borderId="0" xfId="0" applyNumberFormat="1" applyFont="1" applyBorder="1" applyAlignment="1" applyProtection="1">
      <alignment horizontal="right" vertical="center"/>
    </xf>
    <xf numFmtId="0" fontId="0" fillId="0" borderId="0" xfId="0" applyNumberFormat="1" applyAlignment="1" applyProtection="1">
      <alignment horizontal="left"/>
    </xf>
    <xf numFmtId="0" fontId="11" fillId="0" borderId="0" xfId="0" applyNumberFormat="1" applyFont="1" applyAlignment="1" applyProtection="1">
      <alignment horizontal="left"/>
    </xf>
    <xf numFmtId="0" fontId="9" fillId="0" borderId="0" xfId="0" applyNumberFormat="1" applyFont="1" applyAlignment="1" applyProtection="1"/>
    <xf numFmtId="1" fontId="4" fillId="0" borderId="1" xfId="0" applyNumberFormat="1" applyFont="1" applyFill="1" applyBorder="1" applyAlignment="1" applyProtection="1">
      <alignment horizontal="right"/>
    </xf>
    <xf numFmtId="2" fontId="0" fillId="0" borderId="20" xfId="0" applyNumberFormat="1" applyBorder="1" applyProtection="1"/>
    <xf numFmtId="2" fontId="0" fillId="0" borderId="21" xfId="0" applyNumberFormat="1" applyBorder="1" applyProtection="1"/>
    <xf numFmtId="2" fontId="0" fillId="0" borderId="22" xfId="0" applyNumberFormat="1" applyBorder="1" applyProtection="1"/>
    <xf numFmtId="2" fontId="14" fillId="0" borderId="3" xfId="0" applyNumberFormat="1" applyFont="1" applyBorder="1" applyAlignment="1" applyProtection="1">
      <alignment horizontal="right"/>
    </xf>
    <xf numFmtId="1" fontId="3" fillId="0" borderId="20" xfId="0" applyNumberFormat="1" applyFont="1" applyFill="1" applyBorder="1" applyAlignment="1" applyProtection="1">
      <alignment horizontal="center"/>
    </xf>
    <xf numFmtId="1" fontId="3" fillId="0" borderId="23" xfId="0" applyNumberFormat="1" applyFont="1" applyFill="1" applyBorder="1" applyAlignment="1" applyProtection="1">
      <alignment horizontal="center"/>
    </xf>
    <xf numFmtId="1" fontId="3" fillId="0" borderId="22" xfId="0" applyNumberFormat="1" applyFont="1" applyFill="1" applyBorder="1" applyAlignment="1" applyProtection="1">
      <alignment horizontal="center"/>
    </xf>
    <xf numFmtId="0" fontId="14" fillId="2" borderId="3" xfId="0" applyFont="1" applyFill="1" applyBorder="1" applyAlignment="1" applyProtection="1">
      <alignment horizontal="center"/>
    </xf>
    <xf numFmtId="3" fontId="14" fillId="2" borderId="3" xfId="0" applyNumberFormat="1" applyFont="1" applyFill="1" applyBorder="1" applyProtection="1"/>
    <xf numFmtId="165" fontId="14" fillId="2" borderId="3" xfId="0" applyNumberFormat="1" applyFont="1" applyFill="1" applyBorder="1" applyProtection="1"/>
    <xf numFmtId="2" fontId="0" fillId="2" borderId="3" xfId="0" applyNumberFormat="1" applyFill="1" applyBorder="1" applyAlignment="1" applyProtection="1">
      <alignment horizontal="center"/>
    </xf>
    <xf numFmtId="1" fontId="0" fillId="2" borderId="3" xfId="0" applyNumberFormat="1" applyFill="1" applyBorder="1" applyAlignment="1" applyProtection="1">
      <alignment horizontal="center"/>
    </xf>
    <xf numFmtId="2" fontId="14" fillId="2" borderId="3" xfId="0" applyNumberFormat="1" applyFont="1" applyFill="1" applyBorder="1" applyAlignment="1" applyProtection="1">
      <alignment horizontal="right"/>
    </xf>
    <xf numFmtId="2" fontId="0" fillId="2" borderId="20" xfId="0" applyNumberFormat="1" applyFill="1" applyBorder="1" applyProtection="1"/>
    <xf numFmtId="1" fontId="3" fillId="2" borderId="20" xfId="0" applyNumberFormat="1" applyFont="1" applyFill="1" applyBorder="1" applyAlignment="1" applyProtection="1">
      <alignment horizontal="center"/>
    </xf>
    <xf numFmtId="2" fontId="0" fillId="2" borderId="21" xfId="0" applyNumberFormat="1" applyFill="1" applyBorder="1" applyProtection="1"/>
    <xf numFmtId="1" fontId="3" fillId="2" borderId="23" xfId="0" applyNumberFormat="1" applyFont="1" applyFill="1" applyBorder="1" applyAlignment="1" applyProtection="1">
      <alignment horizontal="center"/>
    </xf>
    <xf numFmtId="2" fontId="0" fillId="2" borderId="22" xfId="0" applyNumberFormat="1" applyFill="1" applyBorder="1" applyProtection="1"/>
    <xf numFmtId="1" fontId="3" fillId="2" borderId="22" xfId="0" applyNumberFormat="1" applyFont="1" applyFill="1" applyBorder="1" applyAlignment="1" applyProtection="1">
      <alignment horizontal="center"/>
    </xf>
    <xf numFmtId="3" fontId="15" fillId="0" borderId="0" xfId="0" applyNumberFormat="1" applyFont="1" applyAlignment="1" applyProtection="1">
      <alignment vertical="center"/>
    </xf>
    <xf numFmtId="3" fontId="15" fillId="0" borderId="0" xfId="0" applyNumberFormat="1" applyFont="1" applyProtection="1"/>
    <xf numFmtId="3" fontId="15" fillId="0" borderId="0" xfId="0" applyNumberFormat="1" applyFont="1" applyAlignment="1" applyProtection="1"/>
    <xf numFmtId="3" fontId="1" fillId="0" borderId="0" xfId="0" applyNumberFormat="1" applyFont="1" applyFill="1" applyBorder="1" applyAlignment="1" applyProtection="1">
      <alignment vertical="center"/>
    </xf>
    <xf numFmtId="3" fontId="1" fillId="0" borderId="0" xfId="0" applyNumberFormat="1" applyFont="1" applyProtection="1"/>
    <xf numFmtId="3" fontId="16" fillId="0" borderId="0" xfId="0" applyNumberFormat="1" applyFont="1" applyProtection="1"/>
    <xf numFmtId="3" fontId="16" fillId="0" borderId="0" xfId="0" applyNumberFormat="1" applyFont="1" applyAlignment="1" applyProtection="1">
      <alignment horizontal="center" vertical="center"/>
    </xf>
    <xf numFmtId="3" fontId="17" fillId="0" borderId="0" xfId="0" applyNumberFormat="1" applyFont="1" applyBorder="1" applyAlignment="1" applyProtection="1">
      <alignment vertical="center"/>
    </xf>
    <xf numFmtId="3" fontId="17" fillId="0" borderId="0" xfId="0" applyNumberFormat="1" applyFont="1" applyAlignment="1" applyProtection="1">
      <alignment vertical="center"/>
    </xf>
    <xf numFmtId="164" fontId="1" fillId="0" borderId="0" xfId="0" applyNumberFormat="1" applyFont="1" applyFill="1" applyBorder="1" applyAlignment="1" applyProtection="1">
      <alignment vertical="center"/>
    </xf>
    <xf numFmtId="164" fontId="1" fillId="0" borderId="0" xfId="0" applyNumberFormat="1" applyFont="1" applyFill="1" applyAlignment="1" applyProtection="1">
      <alignment vertical="center"/>
    </xf>
    <xf numFmtId="3" fontId="1" fillId="0" borderId="0" xfId="0" applyNumberFormat="1" applyFont="1" applyFill="1" applyAlignment="1" applyProtection="1">
      <alignment vertical="center"/>
    </xf>
    <xf numFmtId="0" fontId="4" fillId="0" borderId="0" xfId="0" applyFont="1" applyAlignment="1" applyProtection="1">
      <alignment horizontal="right"/>
    </xf>
    <xf numFmtId="0" fontId="13" fillId="0" borderId="0" xfId="0" applyFont="1" applyFill="1" applyBorder="1" applyAlignment="1" applyProtection="1">
      <alignment horizontal="center"/>
    </xf>
    <xf numFmtId="3" fontId="4" fillId="0" borderId="2" xfId="0" applyNumberFormat="1" applyFont="1" applyFill="1" applyBorder="1" applyAlignment="1" applyProtection="1">
      <alignment horizontal="centerContinuous" vertical="center" wrapText="1"/>
    </xf>
    <xf numFmtId="0" fontId="0" fillId="0" borderId="2" xfId="0" applyBorder="1" applyAlignment="1" applyProtection="1">
      <alignment horizontal="centerContinuous" vertical="center" wrapText="1"/>
    </xf>
    <xf numFmtId="0" fontId="0" fillId="0" borderId="2" xfId="0" applyBorder="1" applyAlignment="1" applyProtection="1">
      <alignment horizontal="centerContinuous"/>
    </xf>
    <xf numFmtId="3" fontId="9" fillId="0" borderId="0" xfId="0" quotePrefix="1" applyNumberFormat="1" applyFont="1" applyFill="1" applyBorder="1" applyAlignment="1" applyProtection="1">
      <alignment horizontal="centerContinuous" vertical="center" wrapText="1"/>
    </xf>
    <xf numFmtId="0" fontId="0" fillId="0" borderId="0" xfId="0" applyAlignment="1" applyProtection="1">
      <alignment horizontal="centerContinuous" vertical="center" wrapText="1"/>
    </xf>
    <xf numFmtId="0" fontId="11" fillId="0" borderId="0" xfId="0" applyFont="1" applyAlignment="1" applyProtection="1">
      <alignment horizontal="centerContinuous" vertical="center" wrapText="1"/>
    </xf>
    <xf numFmtId="3" fontId="7" fillId="0" borderId="9" xfId="0" applyNumberFormat="1" applyFont="1" applyBorder="1" applyAlignment="1" applyProtection="1">
      <alignment horizontal="center" vertical="center"/>
    </xf>
    <xf numFmtId="0" fontId="20" fillId="0" borderId="0" xfId="0" applyFont="1" applyAlignment="1" applyProtection="1">
      <alignment horizontal="right" vertical="top"/>
    </xf>
    <xf numFmtId="49" fontId="20" fillId="0" borderId="25" xfId="0" applyNumberFormat="1" applyFont="1" applyBorder="1" applyAlignment="1" applyProtection="1">
      <alignment horizontal="center" vertical="center" wrapText="1"/>
    </xf>
    <xf numFmtId="49" fontId="20" fillId="0" borderId="26" xfId="0" applyNumberFormat="1" applyFont="1" applyBorder="1" applyAlignment="1" applyProtection="1">
      <alignment horizontal="center" vertical="center" wrapText="1"/>
    </xf>
    <xf numFmtId="0" fontId="20" fillId="0" borderId="25" xfId="0" applyFont="1" applyBorder="1" applyAlignment="1" applyProtection="1">
      <alignment horizontal="center" vertical="center" wrapText="1"/>
    </xf>
    <xf numFmtId="0" fontId="20" fillId="0" borderId="27" xfId="0" applyFont="1" applyBorder="1" applyAlignment="1" applyProtection="1">
      <alignment horizontal="center" vertical="center" wrapText="1"/>
    </xf>
    <xf numFmtId="0" fontId="20" fillId="0" borderId="28" xfId="0" applyFont="1" applyBorder="1" applyAlignment="1" applyProtection="1">
      <alignment horizontal="center" vertical="center" wrapText="1"/>
    </xf>
    <xf numFmtId="0" fontId="20" fillId="0" borderId="26" xfId="0" applyFont="1" applyBorder="1" applyAlignment="1" applyProtection="1">
      <alignment horizontal="center" vertical="center" wrapText="1"/>
    </xf>
    <xf numFmtId="0" fontId="21" fillId="0" borderId="0" xfId="1" applyFont="1" applyProtection="1"/>
    <xf numFmtId="0" fontId="23" fillId="0" borderId="0" xfId="0" applyFont="1" applyAlignment="1" applyProtection="1">
      <alignment horizontal="center" vertical="center"/>
    </xf>
    <xf numFmtId="49" fontId="23" fillId="0" borderId="0" xfId="0" applyNumberFormat="1" applyFont="1" applyAlignment="1" applyProtection="1">
      <alignment horizontal="left" vertical="center"/>
    </xf>
    <xf numFmtId="49" fontId="23" fillId="0" borderId="0" xfId="0" applyNumberFormat="1" applyFont="1" applyAlignment="1" applyProtection="1">
      <alignment horizontal="left" vertical="center" wrapText="1"/>
    </xf>
    <xf numFmtId="0" fontId="24" fillId="0" borderId="0" xfId="0" applyFont="1" applyAlignment="1" applyProtection="1">
      <alignment vertical="center"/>
    </xf>
    <xf numFmtId="0" fontId="0" fillId="0" borderId="0" xfId="0" applyAlignment="1" applyProtection="1">
      <alignment vertical="center" wrapText="1"/>
    </xf>
    <xf numFmtId="0" fontId="25" fillId="3" borderId="29" xfId="0" applyFont="1" applyFill="1" applyBorder="1" applyAlignment="1" applyProtection="1">
      <alignment horizontal="center" vertical="center"/>
    </xf>
    <xf numFmtId="0" fontId="22" fillId="0" borderId="0" xfId="1" applyProtection="1"/>
    <xf numFmtId="0" fontId="26" fillId="0" borderId="3" xfId="0" applyFont="1" applyBorder="1" applyAlignment="1" applyProtection="1">
      <alignment horizontal="left" vertical="center" wrapText="1"/>
    </xf>
    <xf numFmtId="0" fontId="28" fillId="0" borderId="3" xfId="0" applyFont="1" applyBorder="1" applyAlignment="1" applyProtection="1">
      <alignment horizontal="left" vertical="center" wrapText="1"/>
    </xf>
    <xf numFmtId="0" fontId="22" fillId="0" borderId="0" xfId="1" applyFill="1" applyProtection="1"/>
    <xf numFmtId="0" fontId="21" fillId="0" borderId="0" xfId="0" applyFont="1" applyProtection="1"/>
    <xf numFmtId="0" fontId="29" fillId="0" borderId="0" xfId="0" applyFont="1" applyBorder="1" applyAlignment="1" applyProtection="1">
      <alignment horizontal="left" vertical="center" wrapText="1"/>
    </xf>
    <xf numFmtId="0" fontId="28" fillId="0" borderId="0" xfId="0" applyFont="1" applyBorder="1" applyAlignment="1" applyProtection="1">
      <alignment horizontal="left" vertical="center" wrapText="1"/>
    </xf>
    <xf numFmtId="0" fontId="20" fillId="0" borderId="0" xfId="0" applyFont="1" applyAlignment="1" applyProtection="1">
      <alignment horizontal="right" vertical="center"/>
    </xf>
    <xf numFmtId="0" fontId="25" fillId="4" borderId="29" xfId="0" applyFont="1" applyFill="1" applyBorder="1" applyAlignment="1" applyProtection="1">
      <alignment horizontal="center" vertical="center"/>
    </xf>
    <xf numFmtId="0" fontId="20" fillId="0" borderId="0" xfId="0" applyFont="1" applyAlignment="1" applyProtection="1">
      <alignment horizontal="right" vertical="top" wrapText="1"/>
    </xf>
    <xf numFmtId="0" fontId="29" fillId="0" borderId="0" xfId="1" applyFont="1" applyBorder="1" applyAlignment="1" applyProtection="1">
      <alignment horizontal="left" vertical="center" wrapText="1"/>
    </xf>
    <xf numFmtId="0" fontId="29" fillId="0" borderId="0" xfId="1" applyFont="1" applyAlignment="1" applyProtection="1">
      <alignment horizontal="left" vertical="center" wrapText="1"/>
    </xf>
    <xf numFmtId="0" fontId="22" fillId="0" borderId="0" xfId="1" applyAlignment="1" applyProtection="1">
      <alignment horizontal="left" vertical="center" wrapText="1"/>
    </xf>
    <xf numFmtId="0" fontId="22" fillId="0" borderId="0" xfId="1" applyAlignment="1" applyProtection="1">
      <alignment vertical="center" wrapText="1"/>
    </xf>
    <xf numFmtId="49" fontId="26" fillId="0" borderId="0" xfId="0" applyNumberFormat="1" applyFont="1" applyAlignment="1" applyProtection="1">
      <alignment horizontal="left" vertical="center" wrapText="1"/>
    </xf>
    <xf numFmtId="0" fontId="29" fillId="0" borderId="0" xfId="0" applyFont="1" applyFill="1" applyBorder="1" applyAlignment="1" applyProtection="1">
      <alignment horizontal="left" vertical="center" wrapText="1"/>
    </xf>
    <xf numFmtId="0" fontId="29" fillId="0" borderId="0" xfId="0" applyFont="1" applyAlignment="1" applyProtection="1">
      <alignment horizontal="left" vertical="center" wrapText="1"/>
    </xf>
    <xf numFmtId="49" fontId="24" fillId="0" borderId="0" xfId="0" applyNumberFormat="1" applyFont="1" applyAlignment="1" applyProtection="1">
      <alignment horizontal="left" vertical="center" wrapText="1"/>
    </xf>
    <xf numFmtId="0" fontId="28" fillId="0" borderId="0" xfId="0" applyFont="1" applyFill="1" applyBorder="1" applyAlignment="1" applyProtection="1">
      <alignment horizontal="left" vertical="center" wrapText="1"/>
    </xf>
    <xf numFmtId="0" fontId="2" fillId="0" borderId="0" xfId="0" applyFont="1" applyFill="1" applyBorder="1" applyProtection="1"/>
    <xf numFmtId="3" fontId="13" fillId="0" borderId="0" xfId="0" applyNumberFormat="1" applyFont="1" applyFill="1" applyBorder="1" applyAlignment="1" applyProtection="1">
      <alignment horizontal="center" vertical="center" wrapText="1"/>
    </xf>
    <xf numFmtId="0" fontId="0" fillId="0" borderId="30" xfId="0" applyBorder="1" applyProtection="1"/>
    <xf numFmtId="9" fontId="0" fillId="0" borderId="0" xfId="0" applyNumberFormat="1" applyProtection="1"/>
    <xf numFmtId="0" fontId="18" fillId="0" borderId="0" xfId="0" applyFont="1" applyProtection="1"/>
    <xf numFmtId="0" fontId="19" fillId="0" borderId="0" xfId="0" applyFont="1" applyAlignment="1" applyProtection="1">
      <alignment horizontal="right"/>
    </xf>
    <xf numFmtId="0" fontId="18" fillId="0" borderId="0" xfId="0" applyFont="1" applyFill="1" applyBorder="1" applyProtection="1"/>
    <xf numFmtId="0" fontId="18" fillId="0" borderId="0" xfId="0" applyFont="1" applyFill="1" applyBorder="1" applyAlignment="1" applyProtection="1">
      <alignment horizontal="center"/>
    </xf>
    <xf numFmtId="14" fontId="18" fillId="0" borderId="0" xfId="0" applyNumberFormat="1" applyFont="1" applyFill="1" applyBorder="1" applyProtection="1"/>
    <xf numFmtId="0" fontId="18" fillId="0" borderId="0" xfId="0" applyFont="1" applyFill="1" applyBorder="1" applyAlignment="1" applyProtection="1"/>
    <xf numFmtId="0" fontId="19" fillId="0" borderId="0" xfId="0" applyFont="1" applyProtection="1"/>
    <xf numFmtId="0" fontId="19" fillId="0" borderId="0" xfId="0" applyFont="1" applyBorder="1" applyProtection="1"/>
    <xf numFmtId="0" fontId="18" fillId="0" borderId="0" xfId="0" applyFont="1" applyBorder="1" applyProtection="1"/>
    <xf numFmtId="0" fontId="18" fillId="0" borderId="30" xfId="0" applyFont="1" applyBorder="1" applyProtection="1"/>
    <xf numFmtId="0" fontId="18" fillId="0" borderId="7" xfId="0" applyFont="1" applyBorder="1" applyProtection="1"/>
    <xf numFmtId="0" fontId="18" fillId="0" borderId="35" xfId="0" applyFont="1" applyBorder="1" applyProtection="1"/>
    <xf numFmtId="0" fontId="18" fillId="0" borderId="0" xfId="0" applyFont="1" applyBorder="1" applyAlignment="1" applyProtection="1">
      <alignment horizontal="center" textRotation="90"/>
    </xf>
    <xf numFmtId="0" fontId="18" fillId="0" borderId="0" xfId="0" applyFont="1" applyAlignment="1" applyProtection="1">
      <alignment horizontal="left"/>
    </xf>
    <xf numFmtId="166" fontId="19" fillId="0" borderId="31" xfId="0" applyNumberFormat="1" applyFont="1" applyFill="1" applyBorder="1" applyProtection="1"/>
    <xf numFmtId="0" fontId="19" fillId="0" borderId="31" xfId="0" applyFont="1" applyFill="1" applyBorder="1" applyProtection="1"/>
    <xf numFmtId="0" fontId="18" fillId="0" borderId="31" xfId="0" applyFont="1" applyFill="1" applyBorder="1" applyProtection="1"/>
    <xf numFmtId="0" fontId="18" fillId="0" borderId="3" xfId="0" applyFont="1" applyFill="1" applyBorder="1" applyProtection="1"/>
    <xf numFmtId="0" fontId="18" fillId="0" borderId="31" xfId="0" applyFont="1" applyFill="1" applyBorder="1" applyAlignment="1" applyProtection="1">
      <alignment horizontal="left"/>
    </xf>
    <xf numFmtId="0" fontId="18" fillId="0" borderId="0" xfId="0" applyFont="1" applyFill="1" applyProtection="1"/>
    <xf numFmtId="0" fontId="18" fillId="0" borderId="0" xfId="0" applyFont="1" applyFill="1" applyAlignment="1" applyProtection="1">
      <alignment horizontal="left"/>
    </xf>
    <xf numFmtId="0" fontId="18" fillId="0" borderId="30" xfId="0" applyFont="1" applyFill="1" applyBorder="1" applyProtection="1"/>
    <xf numFmtId="0" fontId="18" fillId="0" borderId="30" xfId="0" applyFont="1" applyFill="1" applyBorder="1" applyAlignment="1" applyProtection="1">
      <alignment horizontal="left"/>
    </xf>
    <xf numFmtId="0" fontId="18" fillId="0" borderId="34" xfId="0" applyFont="1" applyBorder="1" applyProtection="1"/>
    <xf numFmtId="0" fontId="18" fillId="0" borderId="3" xfId="0" applyFont="1" applyBorder="1" applyProtection="1">
      <protection locked="0"/>
    </xf>
    <xf numFmtId="0" fontId="19" fillId="0" borderId="0" xfId="0" applyFont="1" applyFill="1" applyProtection="1"/>
    <xf numFmtId="14" fontId="18" fillId="0" borderId="0" xfId="0" applyNumberFormat="1" applyFont="1" applyFill="1" applyBorder="1" applyAlignment="1" applyProtection="1"/>
    <xf numFmtId="0" fontId="0" fillId="0" borderId="0" xfId="0" applyFill="1" applyBorder="1" applyAlignment="1" applyProtection="1"/>
    <xf numFmtId="14" fontId="18" fillId="0" borderId="0" xfId="0" applyNumberFormat="1" applyFont="1" applyFill="1" applyBorder="1" applyAlignment="1" applyProtection="1">
      <alignment horizontal="center"/>
    </xf>
    <xf numFmtId="49" fontId="0" fillId="0" borderId="36" xfId="0" applyNumberFormat="1" applyFill="1" applyBorder="1" applyAlignment="1" applyProtection="1">
      <alignment horizontal="center"/>
    </xf>
    <xf numFmtId="3" fontId="14" fillId="0" borderId="20" xfId="0" applyNumberFormat="1" applyFont="1" applyFill="1" applyBorder="1" applyAlignment="1" applyProtection="1">
      <alignment horizontal="center"/>
    </xf>
    <xf numFmtId="3" fontId="14" fillId="0" borderId="23" xfId="0" applyNumberFormat="1" applyFont="1" applyFill="1" applyBorder="1" applyAlignment="1" applyProtection="1">
      <alignment horizontal="center"/>
    </xf>
    <xf numFmtId="3" fontId="14" fillId="0" borderId="22" xfId="0" applyNumberFormat="1" applyFont="1" applyFill="1" applyBorder="1" applyAlignment="1" applyProtection="1">
      <alignment horizontal="center"/>
    </xf>
    <xf numFmtId="0" fontId="31" fillId="0" borderId="0" xfId="0" applyFont="1" applyBorder="1" applyAlignment="1" applyProtection="1">
      <alignment vertical="center" wrapText="1"/>
    </xf>
    <xf numFmtId="0" fontId="31" fillId="0" borderId="0" xfId="0" applyFont="1" applyBorder="1" applyAlignment="1" applyProtection="1">
      <alignment horizontal="left" vertical="center" wrapText="1"/>
    </xf>
    <xf numFmtId="0" fontId="31" fillId="5" borderId="0" xfId="0" applyFont="1" applyFill="1" applyBorder="1" applyAlignment="1" applyProtection="1">
      <alignment horizontal="center" vertical="center"/>
    </xf>
    <xf numFmtId="0" fontId="31" fillId="5" borderId="0" xfId="0" applyFont="1" applyFill="1" applyBorder="1" applyAlignment="1" applyProtection="1">
      <alignment horizontal="right" vertical="center"/>
    </xf>
    <xf numFmtId="0" fontId="31" fillId="5" borderId="0" xfId="0" applyFont="1" applyFill="1" applyBorder="1" applyAlignment="1" applyProtection="1">
      <alignment horizontal="left" vertical="center" wrapText="1"/>
    </xf>
    <xf numFmtId="0" fontId="31" fillId="5" borderId="0" xfId="0" applyFont="1" applyFill="1" applyBorder="1" applyAlignment="1" applyProtection="1">
      <alignment horizontal="left" vertical="center" wrapText="1" shrinkToFit="1"/>
    </xf>
    <xf numFmtId="0" fontId="31" fillId="0" borderId="0" xfId="0" applyFont="1" applyBorder="1" applyAlignment="1" applyProtection="1">
      <alignment horizontal="right" vertical="center"/>
    </xf>
    <xf numFmtId="0" fontId="34" fillId="6" borderId="0" xfId="0" applyFont="1" applyFill="1" applyBorder="1" applyAlignment="1"/>
    <xf numFmtId="0" fontId="35" fillId="0" borderId="0" xfId="0" applyFont="1" applyBorder="1" applyAlignment="1">
      <alignment horizontal="left"/>
    </xf>
    <xf numFmtId="0" fontId="35" fillId="0" borderId="0" xfId="0" applyFont="1" applyBorder="1"/>
    <xf numFmtId="0" fontId="38" fillId="0" borderId="0" xfId="0" applyFont="1" applyBorder="1" applyAlignment="1">
      <alignment horizontal="left" vertical="center"/>
    </xf>
    <xf numFmtId="0" fontId="37" fillId="0" borderId="0" xfId="0" applyFont="1" applyBorder="1" applyAlignment="1">
      <alignment vertical="center"/>
    </xf>
    <xf numFmtId="0" fontId="37" fillId="0" borderId="46" xfId="0" applyFont="1" applyBorder="1" applyAlignment="1">
      <alignment vertical="center"/>
    </xf>
    <xf numFmtId="167" fontId="36" fillId="0" borderId="54" xfId="0" applyNumberFormat="1" applyFont="1" applyBorder="1" applyAlignment="1">
      <alignment horizontal="left" vertical="top" wrapText="1"/>
    </xf>
    <xf numFmtId="0" fontId="37" fillId="0" borderId="57" xfId="0" applyFont="1" applyBorder="1" applyAlignment="1">
      <alignment horizontal="left" vertical="top" wrapText="1"/>
    </xf>
    <xf numFmtId="167" fontId="36" fillId="0" borderId="64" xfId="0" applyNumberFormat="1" applyFont="1" applyBorder="1" applyAlignment="1">
      <alignment horizontal="left" vertical="top" wrapText="1"/>
    </xf>
    <xf numFmtId="0" fontId="37" fillId="0" borderId="63" xfId="0" applyFont="1" applyBorder="1" applyAlignment="1">
      <alignment horizontal="left" vertical="top" wrapText="1"/>
    </xf>
    <xf numFmtId="0" fontId="37" fillId="0" borderId="60" xfId="0" applyFont="1" applyBorder="1" applyAlignment="1">
      <alignment horizontal="left" vertical="top" wrapText="1"/>
    </xf>
    <xf numFmtId="0" fontId="37" fillId="0" borderId="46" xfId="0" applyFont="1" applyBorder="1" applyAlignment="1">
      <alignment horizontal="left" vertical="center"/>
    </xf>
    <xf numFmtId="0" fontId="37" fillId="0" borderId="47" xfId="0" applyFont="1" applyBorder="1" applyAlignment="1">
      <alignment vertical="center" wrapText="1"/>
    </xf>
    <xf numFmtId="0" fontId="40" fillId="0" borderId="0" xfId="0" applyFont="1" applyBorder="1" applyAlignment="1">
      <alignment horizontal="left" vertical="top"/>
    </xf>
    <xf numFmtId="0" fontId="41" fillId="0" borderId="0" xfId="0" applyFont="1" applyBorder="1" applyAlignment="1">
      <alignment vertical="top"/>
    </xf>
    <xf numFmtId="0" fontId="41" fillId="0" borderId="0" xfId="0" applyNumberFormat="1" applyFont="1" applyBorder="1" applyAlignment="1">
      <alignment horizontal="left" vertical="top"/>
    </xf>
    <xf numFmtId="0" fontId="41" fillId="0" borderId="0" xfId="0" applyFont="1" applyBorder="1" applyAlignment="1">
      <alignment vertical="center"/>
    </xf>
    <xf numFmtId="0" fontId="41" fillId="0" borderId="0" xfId="0" applyFont="1" applyBorder="1" applyAlignment="1">
      <alignment horizontal="left" vertical="top"/>
    </xf>
    <xf numFmtId="0" fontId="6" fillId="0" borderId="0" xfId="0" applyFont="1" applyBorder="1" applyAlignment="1">
      <alignment vertical="center"/>
    </xf>
    <xf numFmtId="0" fontId="41" fillId="0" borderId="0" xfId="0" applyFont="1" applyBorder="1" applyAlignment="1">
      <alignment vertical="top" wrapText="1"/>
    </xf>
    <xf numFmtId="0" fontId="42" fillId="0" borderId="0" xfId="0" applyFont="1" applyBorder="1" applyAlignment="1">
      <alignment vertical="top"/>
    </xf>
    <xf numFmtId="0" fontId="41" fillId="0" borderId="0" xfId="0" applyFont="1" applyBorder="1"/>
    <xf numFmtId="0" fontId="41" fillId="0" borderId="0" xfId="0" applyFont="1" applyBorder="1" applyAlignment="1">
      <alignment horizontal="center"/>
    </xf>
    <xf numFmtId="0" fontId="43" fillId="0" borderId="0" xfId="0" applyFont="1" applyBorder="1" applyAlignment="1">
      <alignment horizontal="center" vertical="top"/>
    </xf>
    <xf numFmtId="0" fontId="41" fillId="0" borderId="0" xfId="0" applyFont="1" applyBorder="1" applyAlignment="1">
      <alignment horizontal="left"/>
    </xf>
    <xf numFmtId="0" fontId="35" fillId="0" borderId="0" xfId="0" applyFont="1" applyBorder="1" applyAlignment="1">
      <alignment vertical="top"/>
    </xf>
    <xf numFmtId="0" fontId="44" fillId="0" borderId="0" xfId="0" applyFont="1" applyBorder="1" applyAlignment="1">
      <alignment horizontal="left" vertical="top"/>
    </xf>
    <xf numFmtId="9" fontId="7" fillId="7" borderId="24" xfId="0" applyNumberFormat="1" applyFont="1" applyFill="1" applyBorder="1" applyAlignment="1" applyProtection="1">
      <alignment horizontal="center" vertical="center"/>
    </xf>
    <xf numFmtId="3" fontId="7" fillId="8" borderId="24" xfId="0" applyNumberFormat="1" applyFont="1" applyFill="1" applyBorder="1" applyAlignment="1" applyProtection="1">
      <alignment horizontal="center" vertical="center"/>
      <protection locked="0"/>
    </xf>
    <xf numFmtId="3" fontId="3" fillId="8" borderId="34" xfId="0" applyNumberFormat="1" applyFont="1" applyFill="1" applyBorder="1" applyAlignment="1" applyProtection="1">
      <alignment horizontal="center" vertical="center" wrapText="1"/>
      <protection locked="0"/>
    </xf>
    <xf numFmtId="3" fontId="4" fillId="8" borderId="3" xfId="0" applyNumberFormat="1" applyFont="1" applyFill="1" applyBorder="1" applyAlignment="1" applyProtection="1">
      <alignment vertical="center"/>
      <protection locked="0"/>
    </xf>
    <xf numFmtId="3" fontId="4" fillId="8" borderId="3" xfId="0" applyNumberFormat="1" applyFont="1" applyFill="1" applyBorder="1" applyAlignment="1" applyProtection="1">
      <alignment horizontal="right" vertical="center"/>
      <protection locked="0"/>
    </xf>
    <xf numFmtId="166" fontId="19" fillId="8" borderId="31" xfId="0" applyNumberFormat="1" applyFont="1" applyFill="1" applyBorder="1" applyProtection="1"/>
    <xf numFmtId="0" fontId="19" fillId="8" borderId="31" xfId="0" applyFont="1" applyFill="1" applyBorder="1" applyProtection="1"/>
    <xf numFmtId="0" fontId="18" fillId="8" borderId="31" xfId="0" applyFont="1" applyFill="1" applyBorder="1" applyProtection="1"/>
    <xf numFmtId="0" fontId="18" fillId="8" borderId="3" xfId="0" applyFont="1" applyFill="1" applyBorder="1" applyProtection="1"/>
    <xf numFmtId="0" fontId="18" fillId="8" borderId="0" xfId="0" applyFont="1" applyFill="1" applyProtection="1"/>
    <xf numFmtId="0" fontId="18" fillId="8" borderId="0" xfId="0" applyFont="1" applyFill="1" applyBorder="1" applyProtection="1"/>
    <xf numFmtId="0" fontId="18" fillId="8" borderId="30" xfId="0" applyFont="1" applyFill="1" applyBorder="1" applyProtection="1"/>
    <xf numFmtId="0" fontId="18" fillId="8" borderId="3" xfId="0" applyFont="1" applyFill="1" applyBorder="1" applyProtection="1">
      <protection locked="0"/>
    </xf>
    <xf numFmtId="2" fontId="19" fillId="8" borderId="9" xfId="0" applyNumberFormat="1" applyFont="1" applyFill="1" applyBorder="1" applyProtection="1"/>
    <xf numFmtId="0" fontId="19" fillId="8" borderId="0" xfId="0" applyFont="1" applyFill="1" applyBorder="1" applyProtection="1"/>
    <xf numFmtId="0" fontId="19" fillId="8" borderId="0" xfId="0" applyFont="1" applyFill="1" applyProtection="1"/>
    <xf numFmtId="0" fontId="18" fillId="0" borderId="3" xfId="0" applyFont="1" applyFill="1" applyBorder="1" applyProtection="1">
      <protection locked="0"/>
    </xf>
    <xf numFmtId="2" fontId="18" fillId="8" borderId="0" xfId="0" applyNumberFormat="1" applyFont="1" applyFill="1" applyAlignment="1" applyProtection="1"/>
    <xf numFmtId="2" fontId="18" fillId="8" borderId="30" xfId="0" applyNumberFormat="1" applyFont="1" applyFill="1" applyBorder="1" applyAlignment="1" applyProtection="1"/>
    <xf numFmtId="1" fontId="4" fillId="8" borderId="1" xfId="0" applyNumberFormat="1" applyFont="1" applyFill="1" applyBorder="1" applyAlignment="1" applyProtection="1">
      <alignment horizontal="right"/>
    </xf>
    <xf numFmtId="2" fontId="0" fillId="8" borderId="3" xfId="0" applyNumberFormat="1" applyFill="1" applyBorder="1" applyAlignment="1" applyProtection="1">
      <alignment horizontal="center"/>
    </xf>
    <xf numFmtId="2" fontId="2" fillId="8" borderId="3" xfId="0" applyNumberFormat="1" applyFont="1" applyFill="1" applyBorder="1" applyProtection="1"/>
    <xf numFmtId="3" fontId="2" fillId="0" borderId="0" xfId="0" applyNumberFormat="1" applyFont="1" applyProtection="1"/>
    <xf numFmtId="3" fontId="45" fillId="0" borderId="0" xfId="0" quotePrefix="1" applyNumberFormat="1" applyFont="1" applyBorder="1" applyAlignment="1" applyProtection="1">
      <alignment horizontal="left" vertical="top" wrapText="1"/>
    </xf>
    <xf numFmtId="0" fontId="0" fillId="0" borderId="0" xfId="0" applyBorder="1" applyAlignment="1" applyProtection="1">
      <alignment vertical="top"/>
    </xf>
    <xf numFmtId="3" fontId="2" fillId="0" borderId="0" xfId="0" applyNumberFormat="1" applyFont="1" applyAlignment="1" applyProtection="1">
      <alignment vertical="top"/>
    </xf>
    <xf numFmtId="3" fontId="0" fillId="0" borderId="0" xfId="0" applyNumberFormat="1" applyAlignment="1" applyProtection="1">
      <alignment vertical="top"/>
    </xf>
    <xf numFmtId="3" fontId="7" fillId="0" borderId="2" xfId="0" applyNumberFormat="1" applyFont="1" applyFill="1" applyBorder="1" applyAlignment="1" applyProtection="1">
      <alignment horizontal="centerContinuous" vertical="center"/>
    </xf>
    <xf numFmtId="0" fontId="8" fillId="0" borderId="2" xfId="0" applyFont="1" applyBorder="1" applyAlignment="1" applyProtection="1">
      <alignment horizontal="centerContinuous" vertical="center" wrapText="1"/>
    </xf>
    <xf numFmtId="0" fontId="8" fillId="0" borderId="2" xfId="0" applyFont="1" applyBorder="1" applyAlignment="1" applyProtection="1">
      <alignment horizontal="centerContinuous" vertical="center"/>
    </xf>
    <xf numFmtId="0" fontId="8" fillId="0" borderId="2" xfId="0" applyFont="1" applyBorder="1" applyAlignment="1" applyProtection="1">
      <alignment horizontal="centerContinuous"/>
    </xf>
    <xf numFmtId="0" fontId="8" fillId="0" borderId="66" xfId="0" applyFont="1" applyBorder="1" applyAlignment="1" applyProtection="1">
      <alignment vertical="center"/>
    </xf>
    <xf numFmtId="0" fontId="0" fillId="0" borderId="0" xfId="0" applyProtection="1">
      <protection locked="0"/>
    </xf>
    <xf numFmtId="0" fontId="0" fillId="0" borderId="0" xfId="0" applyAlignment="1" applyProtection="1"/>
    <xf numFmtId="3" fontId="7" fillId="0" borderId="9" xfId="0" applyNumberFormat="1" applyFont="1" applyBorder="1" applyAlignment="1" applyProtection="1">
      <alignment horizontal="left" vertical="center"/>
    </xf>
    <xf numFmtId="4" fontId="6" fillId="0" borderId="0" xfId="0" applyNumberFormat="1" applyFont="1" applyAlignment="1" applyProtection="1">
      <alignment vertical="center"/>
    </xf>
    <xf numFmtId="3" fontId="6" fillId="0" borderId="0" xfId="0" applyNumberFormat="1" applyFont="1" applyAlignment="1" applyProtection="1">
      <alignment vertical="center"/>
    </xf>
    <xf numFmtId="3" fontId="3" fillId="0" borderId="0" xfId="0" applyNumberFormat="1" applyFont="1" applyAlignment="1" applyProtection="1">
      <alignment vertical="center"/>
    </xf>
    <xf numFmtId="3" fontId="3" fillId="0" borderId="0" xfId="0" applyNumberFormat="1" applyFont="1" applyAlignment="1" applyProtection="1">
      <alignment vertical="center"/>
      <protection locked="0"/>
    </xf>
    <xf numFmtId="0" fontId="0" fillId="0" borderId="0" xfId="0" applyBorder="1" applyAlignment="1" applyProtection="1"/>
    <xf numFmtId="4" fontId="46" fillId="0" borderId="0" xfId="0" applyNumberFormat="1" applyFont="1" applyAlignment="1" applyProtection="1">
      <alignment vertical="center"/>
    </xf>
    <xf numFmtId="3" fontId="4" fillId="0" borderId="2" xfId="0" applyNumberFormat="1" applyFont="1" applyBorder="1" applyAlignment="1" applyProtection="1">
      <alignment horizontal="centerContinuous" vertical="center" wrapText="1"/>
    </xf>
    <xf numFmtId="0" fontId="9" fillId="0" borderId="2" xfId="0" applyFont="1" applyBorder="1" applyAlignment="1" applyProtection="1">
      <alignment horizontal="centerContinuous"/>
    </xf>
    <xf numFmtId="9" fontId="7" fillId="8" borderId="24" xfId="0" applyNumberFormat="1" applyFont="1" applyFill="1" applyBorder="1" applyAlignment="1" applyProtection="1">
      <alignment vertical="center"/>
      <protection locked="0"/>
    </xf>
    <xf numFmtId="3" fontId="9" fillId="0" borderId="66" xfId="0" quotePrefix="1" applyNumberFormat="1" applyFont="1" applyBorder="1" applyAlignment="1" applyProtection="1">
      <alignment horizontal="centerContinuous" vertical="center" wrapText="1"/>
    </xf>
    <xf numFmtId="0" fontId="0" fillId="0" borderId="0" xfId="0" applyAlignment="1" applyProtection="1">
      <alignment horizontal="centerContinuous"/>
    </xf>
    <xf numFmtId="0" fontId="11" fillId="0" borderId="0" xfId="0" applyFont="1" applyAlignment="1" applyProtection="1">
      <alignment horizontal="centerContinuous"/>
    </xf>
    <xf numFmtId="3" fontId="3" fillId="0" borderId="0" xfId="0" applyNumberFormat="1" applyFont="1" applyProtection="1">
      <protection locked="0"/>
    </xf>
    <xf numFmtId="3" fontId="3" fillId="0" borderId="0" xfId="0" applyNumberFormat="1" applyFont="1" applyFill="1" applyBorder="1" applyAlignment="1" applyProtection="1">
      <alignment wrapText="1"/>
    </xf>
    <xf numFmtId="3" fontId="3" fillId="0" borderId="0" xfId="0" applyNumberFormat="1" applyFont="1" applyFill="1" applyBorder="1" applyAlignment="1" applyProtection="1"/>
    <xf numFmtId="3" fontId="3" fillId="0" borderId="0" xfId="0" applyNumberFormat="1" applyFont="1" applyFill="1" applyBorder="1" applyAlignment="1" applyProtection="1">
      <alignment vertical="center"/>
      <protection locked="0"/>
    </xf>
    <xf numFmtId="3" fontId="7" fillId="0" borderId="0" xfId="0" applyNumberFormat="1" applyFont="1" applyFill="1" applyBorder="1" applyAlignment="1" applyProtection="1">
      <alignment horizontal="left"/>
    </xf>
    <xf numFmtId="3" fontId="6" fillId="0" borderId="0" xfId="0" applyNumberFormat="1" applyFont="1" applyFill="1" applyBorder="1" applyProtection="1"/>
    <xf numFmtId="3" fontId="3" fillId="0" borderId="0" xfId="0" applyNumberFormat="1" applyFont="1" applyFill="1" applyBorder="1" applyProtection="1"/>
    <xf numFmtId="3" fontId="3" fillId="0" borderId="0" xfId="0" applyNumberFormat="1" applyFont="1" applyFill="1" applyBorder="1" applyProtection="1">
      <protection locked="0"/>
    </xf>
    <xf numFmtId="0" fontId="0" fillId="0" borderId="0" xfId="0" applyFill="1" applyBorder="1" applyAlignment="1" applyProtection="1">
      <alignment vertical="center"/>
    </xf>
    <xf numFmtId="164" fontId="3" fillId="0" borderId="0" xfId="0" applyNumberFormat="1" applyFont="1" applyFill="1" applyBorder="1" applyAlignment="1" applyProtection="1">
      <alignment vertical="center"/>
    </xf>
    <xf numFmtId="3" fontId="3" fillId="0" borderId="0" xfId="0" applyNumberFormat="1" applyFont="1" applyFill="1" applyAlignment="1" applyProtection="1">
      <alignment vertical="center"/>
    </xf>
    <xf numFmtId="3" fontId="6" fillId="0" borderId="0" xfId="0" applyNumberFormat="1" applyFont="1" applyFill="1" applyAlignment="1" applyProtection="1">
      <alignment vertical="center"/>
    </xf>
    <xf numFmtId="3" fontId="6" fillId="0" borderId="0" xfId="0" applyNumberFormat="1" applyFont="1" applyAlignment="1" applyProtection="1">
      <alignment horizontal="center" vertical="center"/>
    </xf>
    <xf numFmtId="3" fontId="0" fillId="0" borderId="0" xfId="0" applyNumberFormat="1" applyAlignment="1" applyProtection="1">
      <alignment horizontal="center" vertical="center"/>
      <protection locked="0"/>
    </xf>
    <xf numFmtId="3" fontId="9" fillId="0" borderId="0" xfId="0" applyNumberFormat="1" applyFont="1" applyBorder="1" applyAlignment="1" applyProtection="1">
      <alignment vertical="center"/>
    </xf>
    <xf numFmtId="3" fontId="9" fillId="0" borderId="0" xfId="0" applyNumberFormat="1" applyFont="1" applyAlignment="1" applyProtection="1">
      <alignment vertical="center"/>
    </xf>
    <xf numFmtId="3" fontId="4" fillId="0" borderId="0" xfId="0" applyNumberFormat="1" applyFont="1" applyAlignment="1" applyProtection="1">
      <alignment vertical="center"/>
      <protection locked="0"/>
    </xf>
    <xf numFmtId="164" fontId="3" fillId="0" borderId="0" xfId="0" applyNumberFormat="1" applyFont="1" applyFill="1" applyAlignment="1" applyProtection="1">
      <alignment vertical="center"/>
    </xf>
    <xf numFmtId="3" fontId="6" fillId="0" borderId="0" xfId="0" applyNumberFormat="1" applyFont="1" applyAlignment="1" applyProtection="1">
      <alignment horizontal="right"/>
    </xf>
    <xf numFmtId="3" fontId="6" fillId="0" borderId="0" xfId="0" applyNumberFormat="1" applyFont="1" applyBorder="1" applyAlignment="1" applyProtection="1">
      <alignment vertical="center"/>
    </xf>
    <xf numFmtId="3" fontId="0" fillId="0" borderId="0" xfId="0" applyNumberFormat="1" applyProtection="1">
      <protection locked="0"/>
    </xf>
    <xf numFmtId="3" fontId="2" fillId="0" borderId="0" xfId="0" applyNumberFormat="1" applyFont="1" applyProtection="1">
      <protection locked="0"/>
    </xf>
    <xf numFmtId="0" fontId="19" fillId="0" borderId="30" xfId="0" applyFont="1" applyFill="1" applyBorder="1" applyProtection="1"/>
    <xf numFmtId="0" fontId="47" fillId="0" borderId="0" xfId="0" applyFont="1"/>
    <xf numFmtId="0" fontId="11" fillId="0" borderId="0" xfId="1" applyFont="1" applyProtection="1"/>
    <xf numFmtId="0" fontId="11" fillId="0" borderId="0" xfId="1" applyFont="1" applyAlignment="1" applyProtection="1">
      <alignment vertical="center" wrapText="1"/>
    </xf>
    <xf numFmtId="0" fontId="48" fillId="0" borderId="0" xfId="0" applyFont="1"/>
    <xf numFmtId="0" fontId="49" fillId="0" borderId="0" xfId="0" applyFont="1"/>
    <xf numFmtId="0" fontId="24" fillId="0" borderId="0" xfId="0" applyFont="1" applyAlignment="1">
      <alignment horizontal="center" vertical="center"/>
    </xf>
    <xf numFmtId="0" fontId="24" fillId="0" borderId="0" xfId="0" applyFont="1" applyAlignment="1">
      <alignment horizontal="center"/>
    </xf>
    <xf numFmtId="0" fontId="26" fillId="0" borderId="3" xfId="0" applyFont="1" applyFill="1" applyBorder="1" applyAlignment="1" applyProtection="1">
      <alignment horizontal="left" vertical="center" wrapText="1"/>
    </xf>
    <xf numFmtId="0" fontId="50" fillId="0" borderId="3" xfId="0" applyFont="1" applyFill="1" applyBorder="1" applyAlignment="1" applyProtection="1">
      <alignment horizontal="left" vertical="center" wrapText="1"/>
    </xf>
    <xf numFmtId="0" fontId="50" fillId="0" borderId="3" xfId="0" applyFont="1" applyBorder="1" applyAlignment="1" applyProtection="1">
      <alignment horizontal="left" vertical="center" wrapText="1"/>
    </xf>
    <xf numFmtId="0" fontId="27" fillId="0" borderId="3" xfId="0" applyFont="1" applyFill="1" applyBorder="1" applyAlignment="1" applyProtection="1">
      <alignment vertical="top" wrapText="1"/>
    </xf>
    <xf numFmtId="0" fontId="28" fillId="0" borderId="3" xfId="0" applyFont="1" applyFill="1" applyBorder="1" applyAlignment="1" applyProtection="1">
      <alignment vertical="top" wrapText="1"/>
    </xf>
    <xf numFmtId="0" fontId="27" fillId="0" borderId="3" xfId="0" applyFont="1" applyBorder="1" applyAlignment="1" applyProtection="1">
      <alignment vertical="top" wrapText="1"/>
    </xf>
    <xf numFmtId="0" fontId="28" fillId="0" borderId="3" xfId="0" applyFont="1" applyBorder="1" applyAlignment="1" applyProtection="1">
      <alignment vertical="top" wrapText="1"/>
    </xf>
    <xf numFmtId="0" fontId="25" fillId="9" borderId="29" xfId="0" applyFont="1" applyFill="1" applyBorder="1" applyAlignment="1" applyProtection="1">
      <alignment horizontal="center" vertical="center"/>
    </xf>
    <xf numFmtId="0" fontId="25" fillId="10" borderId="29" xfId="0" applyFont="1" applyFill="1" applyBorder="1" applyAlignment="1" applyProtection="1">
      <alignment horizontal="center" vertical="center"/>
    </xf>
    <xf numFmtId="0" fontId="27" fillId="0" borderId="1" xfId="0" applyFont="1" applyFill="1" applyBorder="1" applyAlignment="1" applyProtection="1">
      <alignment vertical="top" wrapText="1"/>
    </xf>
    <xf numFmtId="0" fontId="25" fillId="11" borderId="29" xfId="0" applyFont="1" applyFill="1" applyBorder="1" applyAlignment="1" applyProtection="1">
      <alignment horizontal="center" vertical="center"/>
    </xf>
    <xf numFmtId="4" fontId="18" fillId="0" borderId="34" xfId="0" applyNumberFormat="1" applyFont="1" applyBorder="1" applyProtection="1"/>
    <xf numFmtId="3" fontId="13" fillId="0" borderId="0" xfId="0" applyNumberFormat="1" applyFont="1" applyAlignment="1" applyProtection="1">
      <alignment horizontal="right" vertical="center"/>
    </xf>
    <xf numFmtId="3" fontId="13" fillId="0" borderId="0" xfId="0" applyNumberFormat="1" applyFont="1" applyAlignment="1" applyProtection="1">
      <alignment horizontal="right"/>
    </xf>
    <xf numFmtId="3" fontId="13" fillId="0" borderId="0" xfId="0" applyNumberFormat="1" applyFont="1" applyBorder="1" applyAlignment="1" applyProtection="1">
      <alignment horizontal="right" vertical="center"/>
    </xf>
    <xf numFmtId="0" fontId="13" fillId="0" borderId="0" xfId="0" applyFont="1" applyProtection="1"/>
    <xf numFmtId="0" fontId="13" fillId="0" borderId="0" xfId="0" applyFont="1" applyBorder="1" applyProtection="1"/>
    <xf numFmtId="3" fontId="9" fillId="0" borderId="0" xfId="0" applyNumberFormat="1" applyFont="1" applyProtection="1">
      <protection locked="0"/>
    </xf>
    <xf numFmtId="3" fontId="9" fillId="0" borderId="0" xfId="0" applyNumberFormat="1" applyFont="1" applyProtection="1"/>
    <xf numFmtId="4" fontId="9" fillId="0" borderId="0" xfId="0" applyNumberFormat="1" applyFont="1" applyProtection="1">
      <protection locked="0"/>
    </xf>
    <xf numFmtId="10" fontId="9" fillId="0" borderId="0" xfId="2" applyNumberFormat="1" applyFont="1" applyProtection="1">
      <protection locked="0"/>
    </xf>
    <xf numFmtId="4" fontId="9" fillId="12" borderId="0" xfId="0" applyNumberFormat="1" applyFont="1" applyFill="1" applyAlignment="1" applyProtection="1">
      <alignment wrapText="1"/>
      <protection locked="0"/>
    </xf>
    <xf numFmtId="9" fontId="9" fillId="12" borderId="0" xfId="2" applyFont="1" applyFill="1" applyProtection="1">
      <protection locked="0"/>
    </xf>
    <xf numFmtId="0" fontId="30" fillId="0" borderId="1" xfId="0" applyFont="1" applyFill="1" applyBorder="1" applyAlignment="1" applyProtection="1">
      <alignment horizontal="center" vertical="center" wrapText="1"/>
    </xf>
    <xf numFmtId="0" fontId="30" fillId="0" borderId="35" xfId="0" applyFont="1" applyFill="1" applyBorder="1" applyAlignment="1" applyProtection="1">
      <alignment horizontal="center" vertical="center" wrapText="1"/>
    </xf>
    <xf numFmtId="0" fontId="30" fillId="0" borderId="8" xfId="0" applyFont="1" applyFill="1" applyBorder="1" applyAlignment="1" applyProtection="1">
      <alignment horizontal="center" vertical="center" wrapText="1"/>
    </xf>
    <xf numFmtId="0" fontId="36" fillId="0" borderId="48" xfId="0" applyFont="1" applyBorder="1" applyAlignment="1">
      <alignment horizontal="center" vertical="top"/>
    </xf>
    <xf numFmtId="0" fontId="36" fillId="0" borderId="50" xfId="0" applyFont="1" applyBorder="1" applyAlignment="1">
      <alignment horizontal="center" vertical="top"/>
    </xf>
    <xf numFmtId="0" fontId="36" fillId="0" borderId="54" xfId="0" applyFont="1" applyBorder="1" applyAlignment="1">
      <alignment horizontal="center" vertical="top" wrapText="1"/>
    </xf>
    <xf numFmtId="0" fontId="36" fillId="0" borderId="56" xfId="0" applyFont="1" applyBorder="1" applyAlignment="1">
      <alignment horizontal="center" vertical="top" wrapText="1"/>
    </xf>
    <xf numFmtId="0" fontId="37" fillId="0" borderId="58" xfId="0" applyFont="1" applyBorder="1" applyAlignment="1">
      <alignment horizontal="left" vertical="top" wrapText="1"/>
    </xf>
    <xf numFmtId="0" fontId="37" fillId="0" borderId="59" xfId="0" applyFont="1" applyBorder="1" applyAlignment="1">
      <alignment horizontal="left" vertical="top" wrapText="1"/>
    </xf>
    <xf numFmtId="0" fontId="37" fillId="0" borderId="60" xfId="0" applyFont="1" applyBorder="1" applyAlignment="1">
      <alignment vertical="top" wrapText="1"/>
    </xf>
    <xf numFmtId="0" fontId="37" fillId="0" borderId="58" xfId="0" applyFont="1" applyBorder="1" applyAlignment="1">
      <alignment vertical="top" wrapText="1"/>
    </xf>
    <xf numFmtId="0" fontId="37" fillId="0" borderId="59" xfId="0" applyFont="1" applyBorder="1" applyAlignment="1">
      <alignment vertical="top" wrapText="1"/>
    </xf>
    <xf numFmtId="0" fontId="37" fillId="0" borderId="60" xfId="0" applyFont="1" applyBorder="1" applyAlignment="1">
      <alignment horizontal="center" vertical="top" wrapText="1"/>
    </xf>
    <xf numFmtId="0" fontId="37" fillId="0" borderId="59" xfId="0" applyFont="1" applyBorder="1" applyAlignment="1">
      <alignment horizontal="center" vertical="top" wrapText="1"/>
    </xf>
    <xf numFmtId="0" fontId="37" fillId="0" borderId="61" xfId="0" applyFont="1" applyBorder="1" applyAlignment="1">
      <alignment horizontal="left" vertical="top" wrapText="1"/>
    </xf>
    <xf numFmtId="0" fontId="37" fillId="0" borderId="62" xfId="0" applyFont="1" applyBorder="1" applyAlignment="1">
      <alignment horizontal="left" vertical="top" wrapText="1"/>
    </xf>
    <xf numFmtId="0" fontId="37" fillId="0" borderId="63" xfId="0" applyFont="1" applyBorder="1" applyAlignment="1">
      <alignment vertical="top" wrapText="1"/>
    </xf>
    <xf numFmtId="0" fontId="37" fillId="0" borderId="61" xfId="0" applyFont="1" applyBorder="1" applyAlignment="1">
      <alignment vertical="top" wrapText="1"/>
    </xf>
    <xf numFmtId="0" fontId="37" fillId="0" borderId="62" xfId="0" applyFont="1" applyBorder="1" applyAlignment="1">
      <alignment vertical="top" wrapText="1"/>
    </xf>
    <xf numFmtId="0" fontId="37" fillId="0" borderId="63" xfId="0" applyFont="1" applyBorder="1" applyAlignment="1">
      <alignment horizontal="center" vertical="top" wrapText="1"/>
    </xf>
    <xf numFmtId="0" fontId="37" fillId="0" borderId="62" xfId="0" applyFont="1" applyBorder="1" applyAlignment="1">
      <alignment horizontal="center" vertical="top" wrapText="1"/>
    </xf>
    <xf numFmtId="0" fontId="36" fillId="0" borderId="55" xfId="0" applyFont="1" applyBorder="1" applyAlignment="1">
      <alignment horizontal="left" vertical="top" wrapText="1"/>
    </xf>
    <xf numFmtId="0" fontId="36" fillId="0" borderId="56" xfId="0" applyFont="1" applyBorder="1" applyAlignment="1">
      <alignment horizontal="left" vertical="top" wrapText="1"/>
    </xf>
    <xf numFmtId="0" fontId="36" fillId="0" borderId="54" xfId="0" applyFont="1" applyBorder="1" applyAlignment="1">
      <alignment vertical="top" wrapText="1"/>
    </xf>
    <xf numFmtId="0" fontId="36" fillId="0" borderId="55" xfId="0" applyFont="1" applyBorder="1" applyAlignment="1">
      <alignment vertical="top" wrapText="1"/>
    </xf>
    <xf numFmtId="0" fontId="36" fillId="0" borderId="56" xfId="0" applyFont="1" applyBorder="1" applyAlignment="1">
      <alignment vertical="top" wrapText="1"/>
    </xf>
    <xf numFmtId="0" fontId="39" fillId="0" borderId="54" xfId="0" applyFont="1" applyBorder="1" applyAlignment="1">
      <alignment vertical="top" wrapText="1"/>
    </xf>
    <xf numFmtId="0" fontId="39" fillId="0" borderId="55" xfId="0" applyFont="1" applyBorder="1" applyAlignment="1">
      <alignment vertical="top" wrapText="1"/>
    </xf>
    <xf numFmtId="0" fontId="39" fillId="0" borderId="56" xfId="0" applyFont="1" applyBorder="1" applyAlignment="1">
      <alignment vertical="top" wrapText="1"/>
    </xf>
    <xf numFmtId="49" fontId="37" fillId="0" borderId="63" xfId="0" applyNumberFormat="1" applyFont="1" applyBorder="1" applyAlignment="1">
      <alignment horizontal="center" vertical="top" wrapText="1"/>
    </xf>
    <xf numFmtId="49" fontId="37" fillId="0" borderId="62" xfId="0" applyNumberFormat="1" applyFont="1" applyBorder="1" applyAlignment="1">
      <alignment horizontal="center" vertical="top" wrapText="1"/>
    </xf>
    <xf numFmtId="0" fontId="31" fillId="0" borderId="0" xfId="0" applyFont="1" applyBorder="1" applyAlignment="1" applyProtection="1">
      <alignment horizontal="left" vertical="center" wrapText="1"/>
    </xf>
    <xf numFmtId="49" fontId="32" fillId="6" borderId="0" xfId="0" applyNumberFormat="1" applyFont="1" applyFill="1" applyBorder="1" applyAlignment="1">
      <alignment horizontal="left"/>
    </xf>
    <xf numFmtId="0" fontId="33" fillId="6" borderId="0" xfId="0" applyFont="1" applyFill="1" applyBorder="1" applyAlignment="1">
      <alignment horizontal="center"/>
    </xf>
    <xf numFmtId="0" fontId="36" fillId="0" borderId="32" xfId="0" applyFont="1" applyBorder="1" applyAlignment="1">
      <alignment horizontal="center" vertical="center"/>
    </xf>
    <xf numFmtId="0" fontId="36" fillId="0" borderId="31" xfId="0" applyFont="1" applyBorder="1" applyAlignment="1">
      <alignment horizontal="center" vertical="center"/>
    </xf>
    <xf numFmtId="0" fontId="36" fillId="0" borderId="33" xfId="0" applyFont="1" applyBorder="1" applyAlignment="1">
      <alignment horizontal="center" vertical="center"/>
    </xf>
    <xf numFmtId="0" fontId="36" fillId="0" borderId="38" xfId="0" applyFont="1" applyBorder="1" applyAlignment="1">
      <alignment horizontal="center" vertical="center"/>
    </xf>
    <xf numFmtId="0" fontId="36" fillId="0" borderId="30" xfId="0" applyFont="1" applyBorder="1" applyAlignment="1">
      <alignment horizontal="center" vertical="center"/>
    </xf>
    <xf numFmtId="0" fontId="36" fillId="0" borderId="39" xfId="0" applyFont="1" applyBorder="1" applyAlignment="1">
      <alignment horizontal="center" vertical="center"/>
    </xf>
    <xf numFmtId="0" fontId="36" fillId="0" borderId="45"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51" xfId="0" applyFont="1" applyBorder="1" applyAlignment="1">
      <alignment horizontal="center" vertical="center" wrapText="1"/>
    </xf>
    <xf numFmtId="0" fontId="36" fillId="0" borderId="52" xfId="0" applyFont="1" applyBorder="1" applyAlignment="1">
      <alignment horizontal="center" vertical="center" wrapText="1"/>
    </xf>
    <xf numFmtId="0" fontId="36" fillId="0" borderId="53" xfId="0" applyFont="1" applyBorder="1" applyAlignment="1">
      <alignment horizontal="center" vertical="center" wrapText="1"/>
    </xf>
    <xf numFmtId="0" fontId="36" fillId="0" borderId="48" xfId="0" applyFont="1" applyBorder="1" applyAlignment="1">
      <alignment horizontal="center" vertical="center"/>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37" fillId="0" borderId="48" xfId="0" applyFont="1" applyBorder="1" applyAlignment="1">
      <alignment horizontal="center" vertical="center" wrapText="1"/>
    </xf>
    <xf numFmtId="0" fontId="37" fillId="0" borderId="50" xfId="0" applyFont="1" applyBorder="1" applyAlignment="1">
      <alignment horizontal="center" vertical="center" wrapText="1"/>
    </xf>
    <xf numFmtId="0" fontId="13" fillId="7" borderId="2" xfId="0" applyFont="1" applyFill="1" applyBorder="1" applyAlignment="1" applyProtection="1">
      <alignment horizontal="center"/>
      <protection locked="0"/>
    </xf>
    <xf numFmtId="0" fontId="13" fillId="7" borderId="40" xfId="0" applyFont="1" applyFill="1" applyBorder="1" applyAlignment="1" applyProtection="1">
      <alignment horizontal="center"/>
      <protection locked="0"/>
    </xf>
    <xf numFmtId="0" fontId="13" fillId="7" borderId="10" xfId="0" applyFont="1" applyFill="1" applyBorder="1" applyAlignment="1" applyProtection="1">
      <alignment horizontal="center"/>
      <protection locked="0"/>
    </xf>
    <xf numFmtId="0" fontId="8" fillId="0" borderId="65" xfId="0" applyFont="1" applyBorder="1" applyAlignment="1" applyProtection="1">
      <alignment horizontal="right" vertical="center"/>
    </xf>
    <xf numFmtId="0" fontId="8" fillId="0" borderId="0" xfId="0" applyFont="1" applyBorder="1" applyAlignment="1" applyProtection="1">
      <alignment horizontal="right" vertical="center"/>
    </xf>
    <xf numFmtId="0" fontId="8" fillId="0" borderId="19" xfId="0" applyFont="1" applyBorder="1" applyAlignment="1" applyProtection="1">
      <alignment horizontal="right" vertical="center"/>
    </xf>
    <xf numFmtId="49" fontId="13" fillId="8" borderId="4" xfId="0" applyNumberFormat="1" applyFont="1" applyFill="1" applyBorder="1" applyAlignment="1" applyProtection="1">
      <alignment horizontal="center" vertical="center"/>
      <protection locked="0"/>
    </xf>
    <xf numFmtId="49" fontId="13" fillId="8" borderId="5" xfId="0" applyNumberFormat="1" applyFont="1" applyFill="1" applyBorder="1" applyAlignment="1" applyProtection="1">
      <alignment horizontal="center" vertical="center"/>
      <protection locked="0"/>
    </xf>
    <xf numFmtId="49" fontId="13" fillId="8" borderId="6" xfId="0" applyNumberFormat="1" applyFont="1" applyFill="1" applyBorder="1" applyAlignment="1" applyProtection="1">
      <alignment horizontal="center" vertical="center"/>
      <protection locked="0"/>
    </xf>
    <xf numFmtId="3" fontId="3" fillId="8" borderId="4" xfId="0" applyNumberFormat="1" applyFont="1" applyFill="1" applyBorder="1" applyAlignment="1" applyProtection="1">
      <alignment horizontal="center" vertical="center"/>
    </xf>
    <xf numFmtId="3" fontId="3" fillId="8" borderId="5" xfId="0" applyNumberFormat="1" applyFont="1" applyFill="1" applyBorder="1" applyAlignment="1" applyProtection="1">
      <alignment horizontal="center" vertical="center"/>
    </xf>
    <xf numFmtId="3" fontId="3" fillId="8" borderId="6" xfId="0" applyNumberFormat="1" applyFont="1" applyFill="1" applyBorder="1" applyAlignment="1" applyProtection="1">
      <alignment horizontal="center" vertical="center"/>
    </xf>
    <xf numFmtId="3" fontId="19" fillId="0" borderId="34" xfId="0" applyNumberFormat="1" applyFont="1" applyBorder="1" applyAlignment="1" applyProtection="1">
      <alignment horizontal="center" textRotation="90"/>
    </xf>
    <xf numFmtId="0" fontId="19" fillId="0" borderId="41" xfId="0" applyFont="1" applyBorder="1" applyAlignment="1" applyProtection="1">
      <alignment horizontal="center" textRotation="90"/>
    </xf>
    <xf numFmtId="0" fontId="19" fillId="0" borderId="37" xfId="0" applyFont="1" applyBorder="1" applyAlignment="1" applyProtection="1">
      <alignment horizontal="center" textRotation="90"/>
    </xf>
    <xf numFmtId="0" fontId="19" fillId="8" borderId="2" xfId="0" applyFont="1" applyFill="1" applyBorder="1" applyAlignment="1" applyProtection="1">
      <alignment horizontal="center"/>
    </xf>
    <xf numFmtId="0" fontId="19" fillId="8" borderId="40" xfId="0" applyFont="1" applyFill="1" applyBorder="1" applyAlignment="1" applyProtection="1">
      <alignment horizontal="center"/>
    </xf>
    <xf numFmtId="0" fontId="18" fillId="8" borderId="40" xfId="0" applyFont="1" applyFill="1" applyBorder="1" applyAlignment="1" applyProtection="1"/>
    <xf numFmtId="0" fontId="18" fillId="8" borderId="10" xfId="0" applyFont="1" applyFill="1" applyBorder="1" applyAlignment="1" applyProtection="1"/>
    <xf numFmtId="2" fontId="18" fillId="0" borderId="34" xfId="0" applyNumberFormat="1" applyFont="1" applyBorder="1" applyAlignment="1" applyProtection="1">
      <alignment horizontal="right" vertical="center"/>
      <protection locked="0"/>
    </xf>
    <xf numFmtId="2" fontId="18" fillId="0" borderId="37" xfId="0" applyNumberFormat="1" applyFont="1" applyBorder="1" applyAlignment="1" applyProtection="1">
      <alignment horizontal="right" vertical="center"/>
      <protection locked="0"/>
    </xf>
    <xf numFmtId="0" fontId="18" fillId="0" borderId="34" xfId="0" applyFont="1" applyFill="1" applyBorder="1" applyAlignment="1" applyProtection="1">
      <alignment horizontal="center" vertical="center"/>
    </xf>
    <xf numFmtId="0" fontId="18" fillId="0" borderId="37" xfId="0" applyFont="1" applyFill="1" applyBorder="1" applyAlignment="1" applyProtection="1">
      <alignment horizontal="center" vertical="center"/>
    </xf>
    <xf numFmtId="0" fontId="13" fillId="0" borderId="2" xfId="0" applyFont="1" applyFill="1" applyBorder="1" applyAlignment="1" applyProtection="1">
      <alignment horizontal="center"/>
    </xf>
    <xf numFmtId="0" fontId="13" fillId="0" borderId="40" xfId="0" applyFont="1" applyFill="1" applyBorder="1" applyAlignment="1" applyProtection="1">
      <alignment horizontal="center"/>
    </xf>
    <xf numFmtId="0" fontId="13" fillId="0" borderId="10" xfId="0" applyFont="1" applyFill="1" applyBorder="1" applyAlignment="1" applyProtection="1">
      <alignment horizontal="center"/>
    </xf>
    <xf numFmtId="0" fontId="13" fillId="8" borderId="4" xfId="0" applyNumberFormat="1" applyFont="1" applyFill="1" applyBorder="1" applyAlignment="1" applyProtection="1">
      <alignment horizontal="center" vertical="center"/>
    </xf>
    <xf numFmtId="0" fontId="13" fillId="8" borderId="5" xfId="0" applyNumberFormat="1" applyFont="1" applyFill="1" applyBorder="1" applyAlignment="1" applyProtection="1">
      <alignment horizontal="center" vertical="center"/>
    </xf>
    <xf numFmtId="0" fontId="13" fillId="8" borderId="6" xfId="0" applyNumberFormat="1" applyFont="1" applyFill="1" applyBorder="1" applyAlignment="1" applyProtection="1">
      <alignment horizontal="center" vertical="center"/>
    </xf>
    <xf numFmtId="49" fontId="0" fillId="8" borderId="4" xfId="0" applyNumberFormat="1" applyFill="1" applyBorder="1" applyAlignment="1" applyProtection="1">
      <alignment horizontal="center"/>
      <protection locked="0"/>
    </xf>
    <xf numFmtId="49" fontId="0" fillId="8" borderId="5" xfId="0" applyNumberFormat="1" applyFill="1" applyBorder="1" applyAlignment="1" applyProtection="1">
      <alignment horizontal="center"/>
      <protection locked="0"/>
    </xf>
    <xf numFmtId="49" fontId="0" fillId="8" borderId="6" xfId="0" applyNumberFormat="1" applyFill="1" applyBorder="1" applyAlignment="1" applyProtection="1">
      <alignment horizontal="center"/>
      <protection locked="0"/>
    </xf>
    <xf numFmtId="0" fontId="3" fillId="8" borderId="1" xfId="0" applyNumberFormat="1" applyFont="1" applyFill="1" applyBorder="1" applyAlignment="1" applyProtection="1">
      <alignment horizontal="center"/>
    </xf>
    <xf numFmtId="0" fontId="0" fillId="8" borderId="35" xfId="0" applyNumberFormat="1" applyFill="1" applyBorder="1" applyAlignment="1" applyProtection="1"/>
    <xf numFmtId="0" fontId="0" fillId="8" borderId="8" xfId="0" applyNumberFormat="1" applyFill="1" applyBorder="1" applyAlignment="1" applyProtection="1"/>
    <xf numFmtId="0" fontId="3" fillId="8" borderId="42" xfId="0" applyNumberFormat="1" applyFont="1" applyFill="1" applyBorder="1" applyAlignment="1" applyProtection="1">
      <alignment horizontal="center"/>
    </xf>
    <xf numFmtId="0" fontId="3" fillId="8" borderId="43" xfId="0" applyNumberFormat="1" applyFont="1" applyFill="1" applyBorder="1" applyAlignment="1" applyProtection="1">
      <alignment horizontal="center"/>
    </xf>
    <xf numFmtId="0" fontId="3" fillId="8" borderId="44"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center" vertical="center"/>
    </xf>
    <xf numFmtId="0" fontId="13" fillId="0" borderId="6" xfId="0" applyNumberFormat="1" applyFont="1" applyFill="1" applyBorder="1" applyAlignment="1" applyProtection="1">
      <alignment horizontal="center" vertical="center"/>
    </xf>
    <xf numFmtId="49" fontId="0" fillId="0" borderId="4" xfId="0" applyNumberFormat="1" applyFill="1" applyBorder="1" applyAlignment="1" applyProtection="1">
      <alignment horizontal="center"/>
    </xf>
    <xf numFmtId="49" fontId="0" fillId="0" borderId="5" xfId="0" applyNumberFormat="1" applyFill="1" applyBorder="1" applyAlignment="1" applyProtection="1">
      <alignment horizontal="center"/>
    </xf>
    <xf numFmtId="49" fontId="0" fillId="0" borderId="6" xfId="0" applyNumberFormat="1" applyFill="1" applyBorder="1" applyAlignment="1" applyProtection="1">
      <alignment horizontal="center"/>
    </xf>
    <xf numFmtId="0" fontId="3" fillId="0" borderId="1" xfId="0" applyNumberFormat="1" applyFont="1" applyFill="1" applyBorder="1" applyAlignment="1" applyProtection="1">
      <alignment horizontal="center"/>
    </xf>
    <xf numFmtId="0" fontId="3" fillId="0" borderId="35" xfId="0" applyNumberFormat="1" applyFont="1" applyFill="1" applyBorder="1" applyAlignment="1" applyProtection="1">
      <alignment horizontal="center"/>
    </xf>
    <xf numFmtId="0" fontId="3" fillId="0" borderId="8" xfId="0" applyNumberFormat="1" applyFont="1" applyFill="1" applyBorder="1" applyAlignment="1" applyProtection="1">
      <alignment horizontal="center"/>
    </xf>
    <xf numFmtId="0" fontId="3" fillId="0" borderId="42" xfId="0" applyNumberFormat="1" applyFont="1" applyFill="1" applyBorder="1" applyAlignment="1" applyProtection="1">
      <alignment horizontal="center"/>
    </xf>
    <xf numFmtId="0" fontId="3" fillId="0" borderId="43" xfId="0" applyNumberFormat="1" applyFont="1" applyFill="1" applyBorder="1" applyAlignment="1" applyProtection="1">
      <alignment horizontal="center"/>
    </xf>
    <xf numFmtId="0" fontId="3" fillId="0" borderId="44" xfId="0" applyNumberFormat="1" applyFont="1" applyFill="1" applyBorder="1" applyAlignment="1" applyProtection="1">
      <alignment horizontal="center"/>
    </xf>
    <xf numFmtId="3" fontId="7" fillId="0" borderId="24" xfId="0" applyNumberFormat="1" applyFont="1" applyFill="1" applyBorder="1" applyAlignment="1" applyProtection="1">
      <alignment horizontal="center" vertical="center"/>
      <protection locked="0"/>
    </xf>
  </cellXfs>
  <cellStyles count="3">
    <cellStyle name="Normal" xfId="0" builtinId="0"/>
    <cellStyle name="Normal_Criteres SIMAP selection Marthaler" xfId="1"/>
    <cellStyle name="Pourcentage"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fr-CH"/>
  <c:chart>
    <c:plotArea>
      <c:layout/>
      <c:scatterChart>
        <c:scatterStyle val="lineMarker"/>
        <c:ser>
          <c:idx val="0"/>
          <c:order val="0"/>
          <c:tx>
            <c:strRef>
              <c:f>'Critères Marthaler'!#REF!</c:f>
              <c:strCache>
                <c:ptCount val="1"/>
                <c:pt idx="0">
                  <c:v>#REF!</c:v>
                </c:pt>
              </c:strCache>
            </c:strRef>
          </c:tx>
          <c:spPr>
            <a:ln w="28575">
              <a:noFill/>
            </a:ln>
          </c:spPr>
          <c:marker>
            <c:symbol val="x"/>
            <c:size val="5"/>
            <c:spPr>
              <a:solidFill>
                <a:srgbClr val="0000FF"/>
              </a:solidFill>
              <a:ln>
                <a:solidFill>
                  <a:srgbClr val="0000FF"/>
                </a:solidFill>
                <a:prstDash val="solid"/>
              </a:ln>
            </c:spPr>
          </c:marker>
          <c:dLbls>
            <c:delete val="1"/>
          </c:dLbls>
          <c:xVal>
            <c:numRef>
              <c:f>'Critères Marthaler'!#REF!</c:f>
              <c:numCache>
                <c:formatCode>#,##0</c:formatCode>
                <c:ptCount val="1"/>
                <c:pt idx="0">
                  <c:v>1</c:v>
                </c:pt>
              </c:numCache>
            </c:numRef>
          </c:xVal>
          <c:yVal>
            <c:numRef>
              <c:f>'Critères Marthaler'!#REF!</c:f>
              <c:numCache>
                <c:formatCode>#,##0.00</c:formatCode>
                <c:ptCount val="1"/>
                <c:pt idx="0">
                  <c:v>1</c:v>
                </c:pt>
              </c:numCache>
            </c:numRef>
          </c:yVal>
        </c:ser>
        <c:ser>
          <c:idx val="1"/>
          <c:order val="1"/>
          <c:tx>
            <c:strRef>
              <c:f>'Critères Marthaler'!#REF!</c:f>
              <c:strCache>
                <c:ptCount val="1"/>
                <c:pt idx="0">
                  <c:v>#REF!</c:v>
                </c:pt>
              </c:strCache>
            </c:strRef>
          </c:tx>
          <c:spPr>
            <a:ln w="12700">
              <a:solidFill>
                <a:srgbClr val="0000FF"/>
              </a:solidFill>
              <a:prstDash val="solid"/>
            </a:ln>
          </c:spPr>
          <c:marker>
            <c:symbol val="none"/>
          </c:marker>
          <c:dPt>
            <c:idx val="1"/>
            <c:spPr>
              <a:ln w="38100">
                <a:solidFill>
                  <a:srgbClr val="FF00FF"/>
                </a:solidFill>
                <a:prstDash val="solid"/>
              </a:ln>
            </c:spPr>
          </c:dPt>
          <c:dLbls>
            <c:delete val="1"/>
          </c:dLbls>
          <c:xVal>
            <c:numRef>
              <c:f>'Critères Marthaler'!#REF!</c:f>
              <c:numCache>
                <c:formatCode>#,##0</c:formatCode>
                <c:ptCount val="1"/>
                <c:pt idx="0">
                  <c:v>1</c:v>
                </c:pt>
              </c:numCache>
            </c:numRef>
          </c:xVal>
          <c:yVal>
            <c:numRef>
              <c:f>'Critères Marthaler'!#REF!</c:f>
              <c:numCache>
                <c:formatCode>General</c:formatCode>
                <c:ptCount val="1"/>
                <c:pt idx="0">
                  <c:v>1</c:v>
                </c:pt>
              </c:numCache>
            </c:numRef>
          </c:yVal>
        </c:ser>
        <c:ser>
          <c:idx val="2"/>
          <c:order val="2"/>
          <c:tx>
            <c:strRef>
              <c:f>'Critères Marthaler'!#REF!</c:f>
              <c:strCache>
                <c:ptCount val="1"/>
                <c:pt idx="0">
                  <c:v>#REF!</c:v>
                </c:pt>
              </c:strCache>
            </c:strRef>
          </c:tx>
          <c:spPr>
            <a:ln w="38100">
              <a:solidFill>
                <a:srgbClr val="FF0000"/>
              </a:solidFill>
              <a:prstDash val="solid"/>
            </a:ln>
          </c:spPr>
          <c:marker>
            <c:symbol val="none"/>
          </c:marker>
          <c:dLbls>
            <c:delete val="1"/>
          </c:dLbls>
          <c:xVal>
            <c:numRef>
              <c:f>'Critères Marthaler'!#REF!</c:f>
              <c:numCache>
                <c:formatCode>#,##0</c:formatCode>
                <c:ptCount val="1"/>
                <c:pt idx="0">
                  <c:v>1</c:v>
                </c:pt>
              </c:numCache>
            </c:numRef>
          </c:xVal>
          <c:yVal>
            <c:numRef>
              <c:f>'Critères Marthaler'!#REF!</c:f>
              <c:numCache>
                <c:formatCode>#,##0</c:formatCode>
                <c:ptCount val="1"/>
                <c:pt idx="0">
                  <c:v>1</c:v>
                </c:pt>
              </c:numCache>
            </c:numRef>
          </c:yVal>
        </c:ser>
        <c:ser>
          <c:idx val="3"/>
          <c:order val="3"/>
          <c:tx>
            <c:strRef>
              <c:f>'Critères Marthaler'!#REF!</c:f>
              <c:strCache>
                <c:ptCount val="1"/>
                <c:pt idx="0">
                  <c:v>#REF!</c:v>
                </c:pt>
              </c:strCache>
            </c:strRef>
          </c:tx>
          <c:spPr>
            <a:ln w="38100">
              <a:solidFill>
                <a:srgbClr val="000000"/>
              </a:solidFill>
              <a:prstDash val="solid"/>
            </a:ln>
          </c:spPr>
          <c:marker>
            <c:symbol val="x"/>
            <c:size val="5"/>
            <c:spPr>
              <a:solidFill>
                <a:srgbClr val="FFFFFF"/>
              </a:solidFill>
              <a:ln>
                <a:solidFill>
                  <a:srgbClr val="FFFFFF"/>
                </a:solidFill>
                <a:prstDash val="solid"/>
              </a:ln>
            </c:spPr>
          </c:marker>
          <c:dLbls>
            <c:delete val="1"/>
          </c:dLbls>
          <c:xVal>
            <c:numRef>
              <c:f>'Critères Marthaler'!#REF!</c:f>
              <c:numCache>
                <c:formatCode>General</c:formatCode>
                <c:ptCount val="1"/>
                <c:pt idx="0">
                  <c:v>1</c:v>
                </c:pt>
              </c:numCache>
            </c:numRef>
          </c:xVal>
          <c:yVal>
            <c:numRef>
              <c:f>'Critères Marthaler'!#REF!</c:f>
              <c:numCache>
                <c:formatCode>General</c:formatCode>
                <c:ptCount val="1"/>
                <c:pt idx="0">
                  <c:v>1</c:v>
                </c:pt>
              </c:numCache>
            </c:numRef>
          </c:yVal>
        </c:ser>
        <c:ser>
          <c:idx val="4"/>
          <c:order val="4"/>
          <c:tx>
            <c:strRef>
              <c:f>'Critères Marthaler'!#REF!</c:f>
              <c:strCache>
                <c:ptCount val="1"/>
                <c:pt idx="0">
                  <c:v>#REF!</c:v>
                </c:pt>
              </c:strCache>
            </c:strRef>
          </c:tx>
          <c:spPr>
            <a:ln w="38100">
              <a:solidFill>
                <a:srgbClr val="000000"/>
              </a:solidFill>
              <a:prstDash val="sysDash"/>
            </a:ln>
          </c:spPr>
          <c:marker>
            <c:symbol val="none"/>
          </c:marker>
          <c:dLbls>
            <c:delete val="1"/>
          </c:dLbls>
          <c:xVal>
            <c:numRef>
              <c:f>'Critères Marthaler'!#REF!</c:f>
              <c:numCache>
                <c:formatCode>#,##0</c:formatCode>
                <c:ptCount val="1"/>
                <c:pt idx="0">
                  <c:v>1</c:v>
                </c:pt>
              </c:numCache>
            </c:numRef>
          </c:xVal>
          <c:yVal>
            <c:numRef>
              <c:f>'Critères Marthaler'!#REF!</c:f>
              <c:numCache>
                <c:formatCode>#,##0</c:formatCode>
                <c:ptCount val="1"/>
                <c:pt idx="0">
                  <c:v>1</c:v>
                </c:pt>
              </c:numCache>
            </c:numRef>
          </c:yVal>
        </c:ser>
        <c:dLbls>
          <c:showVal val="1"/>
        </c:dLbls>
        <c:axId val="93024640"/>
        <c:axId val="93026560"/>
      </c:scatterChart>
      <c:valAx>
        <c:axId val="93024640"/>
        <c:scaling>
          <c:orientation val="minMax"/>
          <c:max val="200000"/>
          <c:min val="140000"/>
        </c:scaling>
        <c:axPos val="b"/>
        <c:title>
          <c:tx>
            <c:rich>
              <a:bodyPr/>
              <a:lstStyle/>
              <a:p>
                <a:pPr>
                  <a:defRPr sz="1200" b="1" i="0" u="none" strike="noStrike" baseline="0">
                    <a:solidFill>
                      <a:srgbClr val="000000"/>
                    </a:solidFill>
                    <a:latin typeface="Arial"/>
                    <a:ea typeface="Arial"/>
                    <a:cs typeface="Arial"/>
                  </a:defRPr>
                </a:pPr>
                <a:r>
                  <a:t>Montant de l'offre TTC</a:t>
                </a:r>
              </a:p>
            </c:rich>
          </c:tx>
          <c:spPr>
            <a:noFill/>
            <a:ln w="25400">
              <a:noFill/>
            </a:ln>
          </c:spPr>
        </c:title>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93026560"/>
        <c:crosses val="autoZero"/>
        <c:crossBetween val="midCat"/>
        <c:majorUnit val="5000"/>
        <c:minorUnit val="4400"/>
      </c:valAx>
      <c:valAx>
        <c:axId val="93026560"/>
        <c:scaling>
          <c:orientation val="minMax"/>
          <c:max val="5"/>
          <c:min val="0"/>
        </c:scaling>
        <c:axPos val="l"/>
        <c:numFmt formatCode="#,##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93024640"/>
        <c:crossesAt val="0"/>
        <c:crossBetween val="midCat"/>
        <c:majorUnit val="1"/>
      </c:valAx>
      <c:spPr>
        <a:noFill/>
        <a:ln w="25400">
          <a:noFill/>
        </a:ln>
      </c:spPr>
    </c:plotArea>
    <c:plotVisOnly val="1"/>
    <c:dispBlanksAs val="gap"/>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161" footer="0.49212598450000161"/>
    <c:pageSetup paperSize="9" orientation="landscape" verticalDpi="-1"/>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CH"/>
  <c:chart>
    <c:plotArea>
      <c:layout>
        <c:manualLayout>
          <c:layoutTarget val="inner"/>
          <c:xMode val="edge"/>
          <c:yMode val="edge"/>
          <c:x val="7.9532835836703966E-2"/>
          <c:y val="0.1836740794871369"/>
          <c:w val="0.9021137043855435"/>
          <c:h val="0.45918519871784436"/>
        </c:manualLayout>
      </c:layout>
      <c:scatterChart>
        <c:scatterStyle val="lineMarker"/>
        <c:ser>
          <c:idx val="0"/>
          <c:order val="0"/>
          <c:tx>
            <c:strRef>
              <c:f>'Notation du prix'!$A$14</c:f>
              <c:strCache>
                <c:ptCount val="1"/>
                <c:pt idx="0">
                  <c:v>NOTE</c:v>
                </c:pt>
              </c:strCache>
            </c:strRef>
          </c:tx>
          <c:spPr>
            <a:ln w="28575">
              <a:noFill/>
            </a:ln>
          </c:spPr>
          <c:marker>
            <c:symbol val="x"/>
            <c:size val="5"/>
            <c:spPr>
              <a:solidFill>
                <a:srgbClr val="0000FF"/>
              </a:solidFill>
              <a:ln>
                <a:solidFill>
                  <a:srgbClr val="0000FF"/>
                </a:solidFill>
                <a:prstDash val="solid"/>
              </a:ln>
            </c:spPr>
          </c:marker>
          <c:dLbls>
            <c:delete val="1"/>
          </c:dLbls>
          <c:xVal>
            <c:numRef>
              <c:f>'Notation du prix'!$B$13:$P$13</c:f>
              <c:numCache>
                <c:formatCode>#,##0</c:formatCode>
                <c:ptCount val="15"/>
              </c:numCache>
            </c:numRef>
          </c:xVal>
          <c:yVal>
            <c:numRef>
              <c:f>'Notation du prix'!$B$14:$P$14</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yVal>
        </c:ser>
        <c:ser>
          <c:idx val="1"/>
          <c:order val="1"/>
          <c:tx>
            <c:strRef>
              <c:f>'Notation du prix'!$S$13</c:f>
              <c:strCache>
                <c:ptCount val="1"/>
              </c:strCache>
            </c:strRef>
          </c:tx>
          <c:spPr>
            <a:ln w="25400">
              <a:noFill/>
            </a:ln>
          </c:spPr>
          <c:dLbls>
            <c:delete val="1"/>
          </c:dLbls>
          <c:xVal>
            <c:numRef>
              <c:f>'Notation du prix'!$Q$13:$R$13</c:f>
              <c:numCache>
                <c:formatCode>#,##0</c:formatCode>
                <c:ptCount val="2"/>
              </c:numCache>
            </c:numRef>
          </c:xVal>
          <c:yVal>
            <c:numRef>
              <c:f>'Notation du prix'!$Q$14:$R$14</c:f>
              <c:numCache>
                <c:formatCode>#,##0.0</c:formatCode>
                <c:ptCount val="2"/>
              </c:numCache>
            </c:numRef>
          </c:yVal>
        </c:ser>
        <c:ser>
          <c:idx val="2"/>
          <c:order val="2"/>
          <c:tx>
            <c:strRef>
              <c:f>'Notation du prix'!$N$15</c:f>
              <c:strCache>
                <c:ptCount val="1"/>
              </c:strCache>
            </c:strRef>
          </c:tx>
          <c:spPr>
            <a:ln w="25400">
              <a:noFill/>
            </a:ln>
          </c:spPr>
          <c:dLbls>
            <c:delete val="1"/>
          </c:dLbls>
          <c:xVal>
            <c:numRef>
              <c:f>'Notation du prix'!$Q$15:$R$15</c:f>
              <c:numCache>
                <c:formatCode>#,##0</c:formatCode>
                <c:ptCount val="2"/>
              </c:numCache>
            </c:numRef>
          </c:xVal>
          <c:yVal>
            <c:numRef>
              <c:f>'Notation du prix'!$Q$16:$R$16</c:f>
              <c:numCache>
                <c:formatCode>#,##0</c:formatCode>
                <c:ptCount val="2"/>
              </c:numCache>
            </c:numRef>
          </c:yVal>
        </c:ser>
        <c:ser>
          <c:idx val="3"/>
          <c:order val="3"/>
          <c:tx>
            <c:strRef>
              <c:f>'Notation du prix'!#REF!</c:f>
              <c:strCache>
                <c:ptCount val="1"/>
                <c:pt idx="0">
                  <c:v>#REF!</c:v>
                </c:pt>
              </c:strCache>
            </c:strRef>
          </c:tx>
          <c:spPr>
            <a:ln w="25400">
              <a:noFill/>
            </a:ln>
          </c:spPr>
          <c:marker>
            <c:symbol val="x"/>
            <c:size val="5"/>
            <c:spPr>
              <a:solidFill>
                <a:srgbClr val="FFFFFF"/>
              </a:solidFill>
              <a:ln>
                <a:solidFill>
                  <a:srgbClr val="FFFFFF"/>
                </a:solidFill>
                <a:prstDash val="solid"/>
              </a:ln>
            </c:spPr>
          </c:marker>
          <c:dLbls>
            <c:delete val="1"/>
          </c:dLbls>
          <c:xVal>
            <c:numRef>
              <c:f>'Notation du prix'!#REF!</c:f>
              <c:numCache>
                <c:formatCode>General</c:formatCode>
                <c:ptCount val="1"/>
                <c:pt idx="0">
                  <c:v>1</c:v>
                </c:pt>
              </c:numCache>
            </c:numRef>
          </c:xVal>
          <c:yVal>
            <c:numRef>
              <c:f>'Notation du prix'!$G$10</c:f>
              <c:numCache>
                <c:formatCode>General</c:formatCode>
                <c:ptCount val="1"/>
              </c:numCache>
            </c:numRef>
          </c:yVal>
        </c:ser>
        <c:ser>
          <c:idx val="4"/>
          <c:order val="4"/>
          <c:tx>
            <c:strRef>
              <c:f>'Notation du prix'!$N$17</c:f>
              <c:strCache>
                <c:ptCount val="1"/>
                <c:pt idx="0">
                  <c:v>Limite min</c:v>
                </c:pt>
              </c:strCache>
            </c:strRef>
          </c:tx>
          <c:spPr>
            <a:ln w="25400">
              <a:noFill/>
            </a:ln>
          </c:spPr>
          <c:dLbls>
            <c:delete val="1"/>
          </c:dLbls>
          <c:xVal>
            <c:numRef>
              <c:f>'Notation du prix'!$Q$17:$R$17</c:f>
              <c:numCache>
                <c:formatCode>#,##0</c:formatCode>
                <c:ptCount val="2"/>
              </c:numCache>
            </c:numRef>
          </c:xVal>
          <c:yVal>
            <c:numRef>
              <c:f>'Notation du prix'!$Q$18:$R$18</c:f>
              <c:numCache>
                <c:formatCode>#,##0</c:formatCode>
                <c:ptCount val="2"/>
              </c:numCache>
            </c:numRef>
          </c:yVal>
        </c:ser>
        <c:dLbls>
          <c:showVal val="1"/>
        </c:dLbls>
        <c:axId val="113571712"/>
        <c:axId val="115085312"/>
      </c:scatterChart>
      <c:valAx>
        <c:axId val="113571712"/>
        <c:scaling>
          <c:orientation val="minMax"/>
          <c:max val="510000"/>
          <c:min val="280000"/>
        </c:scaling>
        <c:axPos val="b"/>
        <c:title>
          <c:tx>
            <c:rich>
              <a:bodyPr/>
              <a:lstStyle/>
              <a:p>
                <a:pPr>
                  <a:defRPr sz="1200" b="1" i="0" u="none" strike="noStrike" baseline="0">
                    <a:solidFill>
                      <a:srgbClr val="000000"/>
                    </a:solidFill>
                    <a:latin typeface="Arial"/>
                    <a:ea typeface="Arial"/>
                    <a:cs typeface="Arial"/>
                  </a:defRPr>
                </a:pPr>
                <a:r>
                  <a:rPr lang="fr-CH"/>
                  <a:t>Montant de l'offre TTC</a:t>
                </a:r>
              </a:p>
            </c:rich>
          </c:tx>
          <c:layout>
            <c:manualLayout>
              <c:xMode val="edge"/>
              <c:yMode val="edge"/>
              <c:x val="0.48331492546919891"/>
              <c:y val="0.73809768979090196"/>
            </c:manualLayout>
          </c:layout>
          <c:spPr>
            <a:noFill/>
            <a:ln w="25400">
              <a:noFill/>
            </a:ln>
          </c:spPr>
        </c:title>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115085312"/>
        <c:crosses val="autoZero"/>
        <c:crossBetween val="midCat"/>
        <c:majorUnit val="10000"/>
        <c:minorUnit val="4400"/>
      </c:valAx>
      <c:valAx>
        <c:axId val="115085312"/>
        <c:scaling>
          <c:orientation val="minMax"/>
          <c:max val="5"/>
          <c:min val="0"/>
        </c:scaling>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fr-CH"/>
                  <a:t>Note attribuée</a:t>
                </a:r>
              </a:p>
            </c:rich>
          </c:tx>
          <c:layout>
            <c:manualLayout>
              <c:xMode val="edge"/>
              <c:yMode val="edge"/>
              <c:x val="4.7830936237457933E-2"/>
              <c:y val="0.22108916975303516"/>
            </c:manualLayout>
          </c:layout>
          <c:spPr>
            <a:noFill/>
            <a:ln w="25400">
              <a:noFill/>
            </a:ln>
          </c:spPr>
        </c:title>
        <c:numFmt formatCode="#,##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113571712"/>
        <c:crossesAt val="0"/>
        <c:crossBetween val="midCat"/>
        <c:majorUnit val="1"/>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161" footer="0.49212598450000161"/>
    <c:pageSetup paperSize="9" orientation="landscape" verticalDpi="-1"/>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CH"/>
  <c:chart>
    <c:plotArea>
      <c:layout>
        <c:manualLayout>
          <c:layoutTarget val="inner"/>
          <c:xMode val="edge"/>
          <c:yMode val="edge"/>
          <c:x val="0.10801186943620179"/>
          <c:y val="0.17834394904458598"/>
          <c:w val="0.87774480712166414"/>
          <c:h val="0.33439490445859882"/>
        </c:manualLayout>
      </c:layout>
      <c:scatterChart>
        <c:scatterStyle val="lineMarker"/>
        <c:ser>
          <c:idx val="0"/>
          <c:order val="0"/>
          <c:tx>
            <c:strRef>
              <c:f>'[1]Notation du prix'!$A$22</c:f>
              <c:strCache>
                <c:ptCount val="1"/>
                <c:pt idx="0">
                  <c:v>NOTE</c:v>
                </c:pt>
              </c:strCache>
            </c:strRef>
          </c:tx>
          <c:spPr>
            <a:ln w="28575">
              <a:noFill/>
            </a:ln>
          </c:spPr>
          <c:marker>
            <c:symbol val="x"/>
            <c:size val="5"/>
            <c:spPr>
              <a:solidFill>
                <a:srgbClr val="0000FF"/>
              </a:solidFill>
              <a:ln>
                <a:solidFill>
                  <a:srgbClr val="0000FF"/>
                </a:solidFill>
                <a:prstDash val="solid"/>
              </a:ln>
            </c:spPr>
          </c:marker>
          <c:dLbls>
            <c:delete val="1"/>
          </c:dLbls>
          <c:xVal>
            <c:numRef>
              <c:f>'[1]Notation du prix'!$B$21:$P$21</c:f>
              <c:numCache>
                <c:formatCode>General</c:formatCode>
                <c:ptCount val="15"/>
                <c:pt idx="0">
                  <c:v>1000</c:v>
                </c:pt>
                <c:pt idx="1">
                  <c:v>2000</c:v>
                </c:pt>
                <c:pt idx="2">
                  <c:v>3000</c:v>
                </c:pt>
                <c:pt idx="3">
                  <c:v>4000</c:v>
                </c:pt>
                <c:pt idx="4">
                  <c:v>5000</c:v>
                </c:pt>
                <c:pt idx="5">
                  <c:v>6000</c:v>
                </c:pt>
                <c:pt idx="6">
                  <c:v>7000</c:v>
                </c:pt>
                <c:pt idx="7">
                  <c:v>8000</c:v>
                </c:pt>
                <c:pt idx="8">
                  <c:v>9000</c:v>
                </c:pt>
                <c:pt idx="9">
                  <c:v>10000</c:v>
                </c:pt>
                <c:pt idx="10">
                  <c:v>11000</c:v>
                </c:pt>
                <c:pt idx="11">
                  <c:v>12000</c:v>
                </c:pt>
                <c:pt idx="12">
                  <c:v>13000</c:v>
                </c:pt>
                <c:pt idx="13">
                  <c:v>14000</c:v>
                </c:pt>
                <c:pt idx="14">
                  <c:v>15000</c:v>
                </c:pt>
              </c:numCache>
            </c:numRef>
          </c:xVal>
          <c:yVal>
            <c:numRef>
              <c:f>'[1]Notation du prix'!$B$22:$P$22</c:f>
              <c:numCache>
                <c:formatCode>General</c:formatCode>
                <c:ptCount val="15"/>
                <c:pt idx="0">
                  <c:v>0</c:v>
                </c:pt>
                <c:pt idx="1">
                  <c:v>0</c:v>
                </c:pt>
                <c:pt idx="2">
                  <c:v>0</c:v>
                </c:pt>
                <c:pt idx="3">
                  <c:v>2.083333333333333</c:v>
                </c:pt>
                <c:pt idx="4">
                  <c:v>4.166666666666667</c:v>
                </c:pt>
                <c:pt idx="5">
                  <c:v>5</c:v>
                </c:pt>
                <c:pt idx="6">
                  <c:v>5</c:v>
                </c:pt>
                <c:pt idx="7">
                  <c:v>4.166666666666667</c:v>
                </c:pt>
                <c:pt idx="8">
                  <c:v>3.125</c:v>
                </c:pt>
                <c:pt idx="9">
                  <c:v>2.083333333333333</c:v>
                </c:pt>
                <c:pt idx="10">
                  <c:v>1.041666666666667</c:v>
                </c:pt>
                <c:pt idx="11">
                  <c:v>0</c:v>
                </c:pt>
                <c:pt idx="12">
                  <c:v>0</c:v>
                </c:pt>
                <c:pt idx="13">
                  <c:v>0</c:v>
                </c:pt>
                <c:pt idx="14">
                  <c:v>0</c:v>
                </c:pt>
              </c:numCache>
            </c:numRef>
          </c:yVal>
        </c:ser>
        <c:ser>
          <c:idx val="2"/>
          <c:order val="1"/>
          <c:tx>
            <c:strRef>
              <c:f>'[1]Notation du prix'!$S$23</c:f>
              <c:strCache>
                <c:ptCount val="1"/>
                <c:pt idx="0">
                  <c:v>Limite max</c:v>
                </c:pt>
              </c:strCache>
            </c:strRef>
          </c:tx>
          <c:spPr>
            <a:ln w="38100">
              <a:solidFill>
                <a:srgbClr val="000000"/>
              </a:solidFill>
              <a:prstDash val="sysDash"/>
            </a:ln>
          </c:spPr>
          <c:marker>
            <c:symbol val="none"/>
          </c:marker>
          <c:dPt>
            <c:idx val="1"/>
            <c:spPr>
              <a:ln w="38100">
                <a:solidFill>
                  <a:srgbClr val="000000"/>
                </a:solidFill>
                <a:prstDash val="solid"/>
              </a:ln>
            </c:spPr>
          </c:dPt>
          <c:dLbls>
            <c:delete val="1"/>
          </c:dLbls>
          <c:xVal>
            <c:numRef>
              <c:f>'[1]Notation du prix'!$Q$23:$R$23</c:f>
              <c:numCache>
                <c:formatCode>General</c:formatCode>
                <c:ptCount val="2"/>
                <c:pt idx="0">
                  <c:v>12000</c:v>
                </c:pt>
                <c:pt idx="1">
                  <c:v>7200</c:v>
                </c:pt>
              </c:numCache>
            </c:numRef>
          </c:xVal>
          <c:yVal>
            <c:numRef>
              <c:f>'[1]Notation du prix'!$Q$24:$R$24</c:f>
              <c:numCache>
                <c:formatCode>General</c:formatCode>
                <c:ptCount val="2"/>
                <c:pt idx="0">
                  <c:v>0</c:v>
                </c:pt>
                <c:pt idx="1">
                  <c:v>5</c:v>
                </c:pt>
              </c:numCache>
            </c:numRef>
          </c:yVal>
        </c:ser>
        <c:ser>
          <c:idx val="3"/>
          <c:order val="2"/>
          <c:tx>
            <c:strRef>
              <c:f>'[1]Notation du prix'!$S$27</c:f>
              <c:strCache>
                <c:ptCount val="1"/>
                <c:pt idx="0">
                  <c:v>Plage</c:v>
                </c:pt>
              </c:strCache>
            </c:strRef>
          </c:tx>
          <c:spPr>
            <a:ln w="38100">
              <a:solidFill>
                <a:srgbClr val="000000"/>
              </a:solidFill>
              <a:prstDash val="solid"/>
            </a:ln>
          </c:spPr>
          <c:marker>
            <c:symbol val="x"/>
            <c:size val="5"/>
            <c:spPr>
              <a:solidFill>
                <a:srgbClr val="FFFFFF"/>
              </a:solidFill>
              <a:ln>
                <a:solidFill>
                  <a:srgbClr val="FFFFFF"/>
                </a:solidFill>
                <a:prstDash val="solid"/>
              </a:ln>
            </c:spPr>
          </c:marker>
          <c:dLbls>
            <c:delete val="1"/>
          </c:dLbls>
          <c:xVal>
            <c:numRef>
              <c:f>'[1]Notation du prix'!$Q$27:$R$27</c:f>
              <c:numCache>
                <c:formatCode>General</c:formatCode>
                <c:ptCount val="2"/>
                <c:pt idx="0">
                  <c:v>5400</c:v>
                </c:pt>
                <c:pt idx="1">
                  <c:v>7200</c:v>
                </c:pt>
              </c:numCache>
            </c:numRef>
          </c:xVal>
          <c:yVal>
            <c:numRef>
              <c:f>'[1]Notation du prix'!$Q$28:$R$28</c:f>
              <c:numCache>
                <c:formatCode>General</c:formatCode>
                <c:ptCount val="2"/>
                <c:pt idx="0">
                  <c:v>5</c:v>
                </c:pt>
                <c:pt idx="1">
                  <c:v>5</c:v>
                </c:pt>
              </c:numCache>
            </c:numRef>
          </c:yVal>
        </c:ser>
        <c:ser>
          <c:idx val="4"/>
          <c:order val="3"/>
          <c:tx>
            <c:strRef>
              <c:f>'[1]Notation du prix'!$S$25</c:f>
              <c:strCache>
                <c:ptCount val="1"/>
                <c:pt idx="0">
                  <c:v>Limite min</c:v>
                </c:pt>
              </c:strCache>
            </c:strRef>
          </c:tx>
          <c:spPr>
            <a:ln w="38100">
              <a:solidFill>
                <a:srgbClr val="000000"/>
              </a:solidFill>
              <a:prstDash val="solid"/>
            </a:ln>
          </c:spPr>
          <c:marker>
            <c:symbol val="none"/>
          </c:marker>
          <c:dLbls>
            <c:delete val="1"/>
          </c:dLbls>
          <c:xVal>
            <c:numRef>
              <c:f>'[1]Notation du prix'!$Q$25:$R$25</c:f>
              <c:numCache>
                <c:formatCode>General</c:formatCode>
                <c:ptCount val="2"/>
                <c:pt idx="0">
                  <c:v>3000</c:v>
                </c:pt>
                <c:pt idx="1">
                  <c:v>5400</c:v>
                </c:pt>
              </c:numCache>
            </c:numRef>
          </c:xVal>
          <c:yVal>
            <c:numRef>
              <c:f>'[1]Notation du prix'!$Q$26:$R$26</c:f>
              <c:numCache>
                <c:formatCode>General</c:formatCode>
                <c:ptCount val="2"/>
                <c:pt idx="0">
                  <c:v>0</c:v>
                </c:pt>
                <c:pt idx="1">
                  <c:v>5</c:v>
                </c:pt>
              </c:numCache>
            </c:numRef>
          </c:yVal>
        </c:ser>
        <c:dLbls>
          <c:showVal val="1"/>
        </c:dLbls>
        <c:axId val="138034560"/>
        <c:axId val="138062464"/>
      </c:scatterChart>
      <c:valAx>
        <c:axId val="138034560"/>
        <c:scaling>
          <c:orientation val="minMax"/>
          <c:max val="12000"/>
          <c:min val="1100"/>
        </c:scaling>
        <c:axPos val="b"/>
        <c:title>
          <c:tx>
            <c:rich>
              <a:bodyPr/>
              <a:lstStyle/>
              <a:p>
                <a:pPr>
                  <a:defRPr sz="1200" b="1" i="0" u="none" strike="noStrike" baseline="0">
                    <a:solidFill>
                      <a:srgbClr val="000000"/>
                    </a:solidFill>
                    <a:latin typeface="Arial"/>
                    <a:ea typeface="Arial"/>
                    <a:cs typeface="Arial"/>
                  </a:defRPr>
                </a:pPr>
                <a:r>
                  <a:rPr lang="fr-CH"/>
                  <a:t>Nombre d'heures</a:t>
                </a:r>
              </a:p>
            </c:rich>
          </c:tx>
          <c:layout>
            <c:manualLayout>
              <c:xMode val="edge"/>
              <c:yMode val="edge"/>
              <c:x val="0.5062314540059345"/>
              <c:y val="0.60509554140127464"/>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138062464"/>
        <c:crosses val="autoZero"/>
        <c:crossBetween val="midCat"/>
        <c:majorUnit val="1000"/>
        <c:minorUnit val="50"/>
      </c:valAx>
      <c:valAx>
        <c:axId val="138062464"/>
        <c:scaling>
          <c:orientation val="minMax"/>
          <c:max val="5"/>
          <c:min val="0"/>
        </c:scaling>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fr-CH"/>
                  <a:t>Note attribuée</a:t>
                </a:r>
              </a:p>
            </c:rich>
          </c:tx>
          <c:layout>
            <c:manualLayout>
              <c:xMode val="edge"/>
              <c:yMode val="edge"/>
              <c:x val="7.8931750741839779E-2"/>
              <c:y val="0.16560509554140196"/>
            </c:manualLayout>
          </c:layout>
          <c:spPr>
            <a:noFill/>
            <a:ln w="25400">
              <a:noFill/>
            </a:ln>
          </c:spPr>
        </c:title>
        <c:numFmt formatCode="#,##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138034560"/>
        <c:crossesAt val="0"/>
        <c:crossBetween val="midCat"/>
        <c:majorUnit val="1"/>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1" footer="0.492125984500001"/>
    <c:pageSetup paperSize="9" orientation="landscape" verticalDpi="-1"/>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358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0</xdr:col>
      <xdr:colOff>0</xdr:colOff>
      <xdr:row>0</xdr:row>
      <xdr:rowOff>0</xdr:rowOff>
    </xdr:to>
    <xdr:sp macro="" textlink="">
      <xdr:nvSpPr>
        <xdr:cNvPr id="35842" name="Text Box 2"/>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8 - Adapter l'échelle</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3" name="Text Box 3"/>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4" name="Text Box 4"/>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6</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5" name="Text Box 5"/>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7</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6" name="Text Box 6"/>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1</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7" name="Text Box 7"/>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2</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8" name="Text Box 8"/>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3</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9" name="Text Box 9"/>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4</a:t>
          </a:r>
        </a:p>
      </xdr:txBody>
    </xdr:sp>
    <xdr:clientData fPrintsWithSheet="0"/>
  </xdr:twoCellAnchor>
  <xdr:twoCellAnchor editAs="oneCell">
    <xdr:from>
      <xdr:col>0</xdr:col>
      <xdr:colOff>28575</xdr:colOff>
      <xdr:row>0</xdr:row>
      <xdr:rowOff>19050</xdr:rowOff>
    </xdr:from>
    <xdr:to>
      <xdr:col>1</xdr:col>
      <xdr:colOff>38100</xdr:colOff>
      <xdr:row>3</xdr:row>
      <xdr:rowOff>104775</xdr:rowOff>
    </xdr:to>
    <xdr:pic>
      <xdr:nvPicPr>
        <xdr:cNvPr id="1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28575" y="19050"/>
          <a:ext cx="209550" cy="457200"/>
        </a:xfrm>
        <a:prstGeom prst="rect">
          <a:avLst/>
        </a:prstGeom>
        <a:solidFill>
          <a:srgbClr val="FFFFFF"/>
        </a:solidFill>
        <a:ln w="9525">
          <a:noFill/>
          <a:miter lim="800000"/>
          <a:headEnd/>
          <a:tailEnd/>
        </a:ln>
        <a:effectLst/>
      </xdr:spPr>
    </xdr:pic>
    <xdr:clientData/>
  </xdr:twoCellAnchor>
  <xdr:twoCellAnchor editAs="oneCell">
    <xdr:from>
      <xdr:col>0</xdr:col>
      <xdr:colOff>28575</xdr:colOff>
      <xdr:row>0</xdr:row>
      <xdr:rowOff>19050</xdr:rowOff>
    </xdr:from>
    <xdr:to>
      <xdr:col>1</xdr:col>
      <xdr:colOff>38100</xdr:colOff>
      <xdr:row>3</xdr:row>
      <xdr:rowOff>104775</xdr:rowOff>
    </xdr:to>
    <xdr:pic>
      <xdr:nvPicPr>
        <xdr:cNvPr id="1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28575" y="19050"/>
          <a:ext cx="209550" cy="457200"/>
        </a:xfrm>
        <a:prstGeom prst="rect">
          <a:avLst/>
        </a:prstGeom>
        <a:solidFill>
          <a:srgbClr val="FFFFFF"/>
        </a:solidFill>
        <a:ln w="9525">
          <a:noFill/>
          <a:miter lim="800000"/>
          <a:headEnd/>
          <a:tailEn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28575</xdr:rowOff>
    </xdr:from>
    <xdr:to>
      <xdr:col>15</xdr:col>
      <xdr:colOff>1085850</xdr:colOff>
      <xdr:row>32</xdr:row>
      <xdr:rowOff>76200</xdr:rowOff>
    </xdr:to>
    <xdr:graphicFrame macro="">
      <xdr:nvGraphicFramePr>
        <xdr:cNvPr id="1047"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190500</xdr:colOff>
      <xdr:row>28</xdr:row>
      <xdr:rowOff>104775</xdr:rowOff>
    </xdr:from>
    <xdr:to>
      <xdr:col>3</xdr:col>
      <xdr:colOff>733425</xdr:colOff>
      <xdr:row>30</xdr:row>
      <xdr:rowOff>38100</xdr:rowOff>
    </xdr:to>
    <xdr:sp macro="" textlink="">
      <xdr:nvSpPr>
        <xdr:cNvPr id="1062" name="Text Box 38"/>
        <xdr:cNvSpPr txBox="1">
          <a:spLocks noChangeArrowheads="1"/>
        </xdr:cNvSpPr>
      </xdr:nvSpPr>
      <xdr:spPr bwMode="auto">
        <a:xfrm>
          <a:off x="1600200" y="5524500"/>
          <a:ext cx="263842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8 - Adapter l'échelle</a:t>
          </a:r>
        </a:p>
      </xdr:txBody>
    </xdr:sp>
    <xdr:clientData fPrintsWithSheet="0"/>
  </xdr:twoCellAnchor>
  <xdr:twoCellAnchor>
    <xdr:from>
      <xdr:col>4</xdr:col>
      <xdr:colOff>28575</xdr:colOff>
      <xdr:row>9</xdr:row>
      <xdr:rowOff>66675</xdr:rowOff>
    </xdr:from>
    <xdr:to>
      <xdr:col>4</xdr:col>
      <xdr:colOff>323850</xdr:colOff>
      <xdr:row>9</xdr:row>
      <xdr:rowOff>323850</xdr:rowOff>
    </xdr:to>
    <xdr:sp macro="" textlink="">
      <xdr:nvSpPr>
        <xdr:cNvPr id="1065" name="Text Box 41"/>
        <xdr:cNvSpPr txBox="1">
          <a:spLocks noChangeArrowheads="1"/>
        </xdr:cNvSpPr>
      </xdr:nvSpPr>
      <xdr:spPr bwMode="auto">
        <a:xfrm>
          <a:off x="4581525" y="158115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5</a:t>
          </a:r>
        </a:p>
      </xdr:txBody>
    </xdr:sp>
    <xdr:clientData fPrintsWithSheet="0"/>
  </xdr:twoCellAnchor>
  <xdr:twoCellAnchor>
    <xdr:from>
      <xdr:col>0</xdr:col>
      <xdr:colOff>1085850</xdr:colOff>
      <xdr:row>11</xdr:row>
      <xdr:rowOff>66675</xdr:rowOff>
    </xdr:from>
    <xdr:to>
      <xdr:col>0</xdr:col>
      <xdr:colOff>1390650</xdr:colOff>
      <xdr:row>11</xdr:row>
      <xdr:rowOff>323850</xdr:rowOff>
    </xdr:to>
    <xdr:sp macro="" textlink="">
      <xdr:nvSpPr>
        <xdr:cNvPr id="1066" name="Text Box 42"/>
        <xdr:cNvSpPr txBox="1">
          <a:spLocks noChangeArrowheads="1"/>
        </xdr:cNvSpPr>
      </xdr:nvSpPr>
      <xdr:spPr bwMode="auto">
        <a:xfrm>
          <a:off x="1085850" y="2266950"/>
          <a:ext cx="304800"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6</a:t>
          </a:r>
        </a:p>
      </xdr:txBody>
    </xdr:sp>
    <xdr:clientData fPrintsWithSheet="0"/>
  </xdr:twoCellAnchor>
  <xdr:twoCellAnchor>
    <xdr:from>
      <xdr:col>0</xdr:col>
      <xdr:colOff>1085850</xdr:colOff>
      <xdr:row>12</xdr:row>
      <xdr:rowOff>57150</xdr:rowOff>
    </xdr:from>
    <xdr:to>
      <xdr:col>0</xdr:col>
      <xdr:colOff>1390650</xdr:colOff>
      <xdr:row>12</xdr:row>
      <xdr:rowOff>314325</xdr:rowOff>
    </xdr:to>
    <xdr:sp macro="" textlink="">
      <xdr:nvSpPr>
        <xdr:cNvPr id="1067" name="Text Box 43"/>
        <xdr:cNvSpPr txBox="1">
          <a:spLocks noChangeArrowheads="1"/>
        </xdr:cNvSpPr>
      </xdr:nvSpPr>
      <xdr:spPr bwMode="auto">
        <a:xfrm>
          <a:off x="1085850" y="2657475"/>
          <a:ext cx="304800"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7</a:t>
          </a:r>
        </a:p>
      </xdr:txBody>
    </xdr:sp>
    <xdr:clientData fPrintsWithSheet="0"/>
  </xdr:twoCellAnchor>
  <xdr:twoCellAnchor>
    <xdr:from>
      <xdr:col>12</xdr:col>
      <xdr:colOff>57150</xdr:colOff>
      <xdr:row>0</xdr:row>
      <xdr:rowOff>0</xdr:rowOff>
    </xdr:from>
    <xdr:to>
      <xdr:col>12</xdr:col>
      <xdr:colOff>352425</xdr:colOff>
      <xdr:row>1</xdr:row>
      <xdr:rowOff>9525</xdr:rowOff>
    </xdr:to>
    <xdr:sp macro="" textlink="">
      <xdr:nvSpPr>
        <xdr:cNvPr id="1076" name="Text Box 52"/>
        <xdr:cNvSpPr txBox="1">
          <a:spLocks noChangeArrowheads="1"/>
        </xdr:cNvSpPr>
      </xdr:nvSpPr>
      <xdr:spPr bwMode="auto">
        <a:xfrm>
          <a:off x="12992100" y="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1</a:t>
          </a:r>
        </a:p>
      </xdr:txBody>
    </xdr:sp>
    <xdr:clientData fPrintsWithSheet="0"/>
  </xdr:twoCellAnchor>
  <xdr:twoCellAnchor>
    <xdr:from>
      <xdr:col>12</xdr:col>
      <xdr:colOff>57150</xdr:colOff>
      <xdr:row>2</xdr:row>
      <xdr:rowOff>0</xdr:rowOff>
    </xdr:from>
    <xdr:to>
      <xdr:col>12</xdr:col>
      <xdr:colOff>352425</xdr:colOff>
      <xdr:row>3</xdr:row>
      <xdr:rowOff>9525</xdr:rowOff>
    </xdr:to>
    <xdr:sp macro="" textlink="">
      <xdr:nvSpPr>
        <xdr:cNvPr id="1077" name="Text Box 53"/>
        <xdr:cNvSpPr txBox="1">
          <a:spLocks noChangeArrowheads="1"/>
        </xdr:cNvSpPr>
      </xdr:nvSpPr>
      <xdr:spPr bwMode="auto">
        <a:xfrm>
          <a:off x="12992100" y="371475"/>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2</a:t>
          </a:r>
        </a:p>
      </xdr:txBody>
    </xdr:sp>
    <xdr:clientData fPrintsWithSheet="0"/>
  </xdr:twoCellAnchor>
  <xdr:twoCellAnchor>
    <xdr:from>
      <xdr:col>12</xdr:col>
      <xdr:colOff>57150</xdr:colOff>
      <xdr:row>4</xdr:row>
      <xdr:rowOff>0</xdr:rowOff>
    </xdr:from>
    <xdr:to>
      <xdr:col>12</xdr:col>
      <xdr:colOff>352425</xdr:colOff>
      <xdr:row>5</xdr:row>
      <xdr:rowOff>9525</xdr:rowOff>
    </xdr:to>
    <xdr:sp macro="" textlink="">
      <xdr:nvSpPr>
        <xdr:cNvPr id="1078" name="Text Box 54"/>
        <xdr:cNvSpPr txBox="1">
          <a:spLocks noChangeArrowheads="1"/>
        </xdr:cNvSpPr>
      </xdr:nvSpPr>
      <xdr:spPr bwMode="auto">
        <a:xfrm>
          <a:off x="12992100" y="74295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3</a:t>
          </a:r>
        </a:p>
      </xdr:txBody>
    </xdr:sp>
    <xdr:clientData fPrintsWithSheet="0"/>
  </xdr:twoCellAnchor>
  <xdr:twoCellAnchor>
    <xdr:from>
      <xdr:col>12</xdr:col>
      <xdr:colOff>57150</xdr:colOff>
      <xdr:row>5</xdr:row>
      <xdr:rowOff>104775</xdr:rowOff>
    </xdr:from>
    <xdr:to>
      <xdr:col>12</xdr:col>
      <xdr:colOff>352425</xdr:colOff>
      <xdr:row>6</xdr:row>
      <xdr:rowOff>238125</xdr:rowOff>
    </xdr:to>
    <xdr:sp macro="" textlink="">
      <xdr:nvSpPr>
        <xdr:cNvPr id="1079" name="Text Box 55"/>
        <xdr:cNvSpPr txBox="1">
          <a:spLocks noChangeArrowheads="1"/>
        </xdr:cNvSpPr>
      </xdr:nvSpPr>
      <xdr:spPr bwMode="auto">
        <a:xfrm>
          <a:off x="12992100" y="1095375"/>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4</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11907</xdr:colOff>
      <xdr:row>24</xdr:row>
      <xdr:rowOff>40560</xdr:rowOff>
    </xdr:from>
    <xdr:to>
      <xdr:col>16</xdr:col>
      <xdr:colOff>11907</xdr:colOff>
      <xdr:row>42</xdr:row>
      <xdr:rowOff>88185</xdr:rowOff>
    </xdr:to>
    <xdr:graphicFrame macro="">
      <xdr:nvGraphicFramePr>
        <xdr:cNvPr id="2"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11907</xdr:colOff>
      <xdr:row>42</xdr:row>
      <xdr:rowOff>107235</xdr:rowOff>
    </xdr:from>
    <xdr:to>
      <xdr:col>16</xdr:col>
      <xdr:colOff>11907</xdr:colOff>
      <xdr:row>46</xdr:row>
      <xdr:rowOff>164385</xdr:rowOff>
    </xdr:to>
    <xdr:sp macro="" textlink="">
      <xdr:nvSpPr>
        <xdr:cNvPr id="3" name="Rectangle 24"/>
        <xdr:cNvSpPr>
          <a:spLocks noChangeArrowheads="1"/>
        </xdr:cNvSpPr>
      </xdr:nvSpPr>
      <xdr:spPr bwMode="auto">
        <a:xfrm>
          <a:off x="11907" y="7822485"/>
          <a:ext cx="15692438" cy="723900"/>
        </a:xfrm>
        <a:prstGeom prst="rect">
          <a:avLst/>
        </a:prstGeom>
        <a:solidFill>
          <a:srgbClr val="FFFFFF"/>
        </a:solidFill>
        <a:ln w="9525">
          <a:solidFill>
            <a:srgbClr val="000000"/>
          </a:solidFill>
          <a:miter lim="800000"/>
          <a:headEnd/>
          <a:tailEnd/>
        </a:ln>
      </xdr:spPr>
    </xdr:sp>
    <xdr:clientData/>
  </xdr:twoCellAnchor>
  <xdr:twoCellAnchor>
    <xdr:from>
      <xdr:col>0</xdr:col>
      <xdr:colOff>459582</xdr:colOff>
      <xdr:row>43</xdr:row>
      <xdr:rowOff>11985</xdr:rowOff>
    </xdr:from>
    <xdr:to>
      <xdr:col>9</xdr:col>
      <xdr:colOff>488157</xdr:colOff>
      <xdr:row>44</xdr:row>
      <xdr:rowOff>59610</xdr:rowOff>
    </xdr:to>
    <xdr:sp macro="" textlink="">
      <xdr:nvSpPr>
        <xdr:cNvPr id="4" name="Texte 25"/>
        <xdr:cNvSpPr txBox="1">
          <a:spLocks noChangeArrowheads="1"/>
        </xdr:cNvSpPr>
      </xdr:nvSpPr>
      <xdr:spPr bwMode="auto">
        <a:xfrm>
          <a:off x="459582" y="7893923"/>
          <a:ext cx="9172575" cy="214312"/>
        </a:xfrm>
        <a:prstGeom prst="rect">
          <a:avLst/>
        </a:prstGeom>
        <a:noFill/>
        <a:ln w="9525">
          <a:no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Note des candidats en fonction du nombre d'heures offert</a:t>
          </a:r>
        </a:p>
      </xdr:txBody>
    </xdr:sp>
    <xdr:clientData/>
  </xdr:twoCellAnchor>
  <xdr:twoCellAnchor>
    <xdr:from>
      <xdr:col>0</xdr:col>
      <xdr:colOff>269082</xdr:colOff>
      <xdr:row>43</xdr:row>
      <xdr:rowOff>21510</xdr:rowOff>
    </xdr:from>
    <xdr:to>
      <xdr:col>0</xdr:col>
      <xdr:colOff>402432</xdr:colOff>
      <xdr:row>43</xdr:row>
      <xdr:rowOff>154860</xdr:rowOff>
    </xdr:to>
    <xdr:sp macro="" textlink="">
      <xdr:nvSpPr>
        <xdr:cNvPr id="5" name="Dessin 26"/>
        <xdr:cNvSpPr>
          <a:spLocks/>
        </xdr:cNvSpPr>
      </xdr:nvSpPr>
      <xdr:spPr bwMode="auto">
        <a:xfrm>
          <a:off x="269082" y="7903448"/>
          <a:ext cx="133350" cy="133350"/>
        </a:xfrm>
        <a:custGeom>
          <a:avLst/>
          <a:gdLst>
            <a:gd name="T0" fmla="*/ 8192 w 16384"/>
            <a:gd name="T1" fmla="*/ 0 h 16384"/>
            <a:gd name="T2" fmla="*/ 0 w 16384"/>
            <a:gd name="T3" fmla="*/ 8192 h 16384"/>
            <a:gd name="T4" fmla="*/ 8192 w 16384"/>
            <a:gd name="T5" fmla="*/ 16384 h 16384"/>
            <a:gd name="T6" fmla="*/ 16384 w 16384"/>
            <a:gd name="T7" fmla="*/ 8192 h 16384"/>
            <a:gd name="T8" fmla="*/ 8192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16384 h 16384"/>
          </a:gdLst>
          <a:ahLst/>
          <a:cxnLst>
            <a:cxn ang="T10">
              <a:pos x="T0" y="T1"/>
            </a:cxn>
            <a:cxn ang="T11">
              <a:pos x="T2" y="T3"/>
            </a:cxn>
            <a:cxn ang="T12">
              <a:pos x="T4" y="T5"/>
            </a:cxn>
            <a:cxn ang="T13">
              <a:pos x="T6" y="T7"/>
            </a:cxn>
            <a:cxn ang="T14">
              <a:pos x="T8" y="T9"/>
            </a:cxn>
          </a:cxnLst>
          <a:rect l="T15" t="T16" r="T17" b="T18"/>
          <a:pathLst>
            <a:path w="16384" h="16384">
              <a:moveTo>
                <a:pt x="8192" y="0"/>
              </a:moveTo>
              <a:lnTo>
                <a:pt x="0" y="8192"/>
              </a:lnTo>
              <a:lnTo>
                <a:pt x="8192" y="16384"/>
              </a:lnTo>
              <a:lnTo>
                <a:pt x="16384" y="8192"/>
              </a:lnTo>
              <a:lnTo>
                <a:pt x="8192" y="0"/>
              </a:lnTo>
              <a:close/>
            </a:path>
          </a:pathLst>
        </a:custGeom>
        <a:solidFill>
          <a:srgbClr val="0000FF"/>
        </a:solidFill>
        <a:ln w="9525" cap="flat">
          <a:solidFill>
            <a:srgbClr val="0000FF"/>
          </a:solidFill>
          <a:prstDash val="solid"/>
          <a:round/>
          <a:headEnd/>
          <a:tailEnd/>
        </a:ln>
      </xdr:spPr>
    </xdr:sp>
    <xdr:clientData/>
  </xdr:twoCellAnchor>
  <xdr:twoCellAnchor>
    <xdr:from>
      <xdr:col>11</xdr:col>
      <xdr:colOff>59532</xdr:colOff>
      <xdr:row>43</xdr:row>
      <xdr:rowOff>11985</xdr:rowOff>
    </xdr:from>
    <xdr:to>
      <xdr:col>15</xdr:col>
      <xdr:colOff>926307</xdr:colOff>
      <xdr:row>44</xdr:row>
      <xdr:rowOff>59610</xdr:rowOff>
    </xdr:to>
    <xdr:sp macro="" textlink="">
      <xdr:nvSpPr>
        <xdr:cNvPr id="6" name="Texte 27"/>
        <xdr:cNvSpPr txBox="1">
          <a:spLocks noChangeArrowheads="1"/>
        </xdr:cNvSpPr>
      </xdr:nvSpPr>
      <xdr:spPr bwMode="auto">
        <a:xfrm>
          <a:off x="11156157" y="7893923"/>
          <a:ext cx="4486275" cy="214312"/>
        </a:xfrm>
        <a:prstGeom prst="rect">
          <a:avLst/>
        </a:prstGeom>
        <a:noFill/>
        <a:ln w="9525">
          <a:no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Nombre d'heures estimé par le MO ou moyenne des candidats</a:t>
          </a:r>
        </a:p>
      </xdr:txBody>
    </xdr:sp>
    <xdr:clientData/>
  </xdr:twoCellAnchor>
  <xdr:twoCellAnchor>
    <xdr:from>
      <xdr:col>10</xdr:col>
      <xdr:colOff>802482</xdr:colOff>
      <xdr:row>43</xdr:row>
      <xdr:rowOff>31035</xdr:rowOff>
    </xdr:from>
    <xdr:to>
      <xdr:col>10</xdr:col>
      <xdr:colOff>945357</xdr:colOff>
      <xdr:row>43</xdr:row>
      <xdr:rowOff>154860</xdr:rowOff>
    </xdr:to>
    <xdr:sp macro="" textlink="">
      <xdr:nvSpPr>
        <xdr:cNvPr id="7" name="Oval 28"/>
        <xdr:cNvSpPr>
          <a:spLocks noChangeArrowheads="1"/>
        </xdr:cNvSpPr>
      </xdr:nvSpPr>
      <xdr:spPr bwMode="auto">
        <a:xfrm>
          <a:off x="10922795" y="7912973"/>
          <a:ext cx="142875" cy="123825"/>
        </a:xfrm>
        <a:prstGeom prst="ellipse">
          <a:avLst/>
        </a:prstGeom>
        <a:solidFill>
          <a:srgbClr val="FFFFFF"/>
        </a:solidFill>
        <a:ln w="24765">
          <a:solidFill>
            <a:srgbClr val="000000"/>
          </a:solidFill>
          <a:round/>
          <a:headEnd/>
          <a:tailEnd/>
        </a:ln>
      </xdr:spPr>
    </xdr:sp>
    <xdr:clientData/>
  </xdr:twoCellAnchor>
  <xdr:twoCellAnchor>
    <xdr:from>
      <xdr:col>2</xdr:col>
      <xdr:colOff>369093</xdr:colOff>
      <xdr:row>36</xdr:row>
      <xdr:rowOff>142875</xdr:rowOff>
    </xdr:from>
    <xdr:to>
      <xdr:col>6</xdr:col>
      <xdr:colOff>440531</xdr:colOff>
      <xdr:row>40</xdr:row>
      <xdr:rowOff>154781</xdr:rowOff>
    </xdr:to>
    <xdr:sp macro="" textlink="">
      <xdr:nvSpPr>
        <xdr:cNvPr id="25" name="ZoneTexte 24"/>
        <xdr:cNvSpPr txBox="1"/>
      </xdr:nvSpPr>
      <xdr:spPr>
        <a:xfrm>
          <a:off x="2678906" y="7358063"/>
          <a:ext cx="3976688" cy="67865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CH" sz="1800" baseline="0"/>
            <a:t>GRAPHIQUE NON ACTIF EN COURS DE DEVELOPPEMENT</a:t>
          </a:r>
          <a:endParaRPr lang="fr-CH" sz="1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38100</xdr:colOff>
      <xdr:row>8</xdr:row>
      <xdr:rowOff>190500</xdr:rowOff>
    </xdr:from>
    <xdr:to>
      <xdr:col>10</xdr:col>
      <xdr:colOff>333375</xdr:colOff>
      <xdr:row>10</xdr:row>
      <xdr:rowOff>19050</xdr:rowOff>
    </xdr:to>
    <xdr:sp macro="" textlink="">
      <xdr:nvSpPr>
        <xdr:cNvPr id="30734" name="Text Box 14"/>
        <xdr:cNvSpPr txBox="1">
          <a:spLocks noChangeArrowheads="1"/>
        </xdr:cNvSpPr>
      </xdr:nvSpPr>
      <xdr:spPr bwMode="auto">
        <a:xfrm>
          <a:off x="5838825" y="161925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1</a:t>
          </a:r>
        </a:p>
      </xdr:txBody>
    </xdr:sp>
    <xdr:clientData fPrintsWithSheet="0"/>
  </xdr:twoCellAnchor>
  <xdr:twoCellAnchor>
    <xdr:from>
      <xdr:col>19</xdr:col>
      <xdr:colOff>38100</xdr:colOff>
      <xdr:row>10</xdr:row>
      <xdr:rowOff>171450</xdr:rowOff>
    </xdr:from>
    <xdr:to>
      <xdr:col>20</xdr:col>
      <xdr:colOff>266700</xdr:colOff>
      <xdr:row>12</xdr:row>
      <xdr:rowOff>0</xdr:rowOff>
    </xdr:to>
    <xdr:sp macro="" textlink="">
      <xdr:nvSpPr>
        <xdr:cNvPr id="30735" name="Text Box 15"/>
        <xdr:cNvSpPr txBox="1">
          <a:spLocks noChangeArrowheads="1"/>
        </xdr:cNvSpPr>
      </xdr:nvSpPr>
      <xdr:spPr bwMode="auto">
        <a:xfrm>
          <a:off x="8972550" y="2028825"/>
          <a:ext cx="295275" cy="26670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7</a:t>
          </a:r>
        </a:p>
      </xdr:txBody>
    </xdr:sp>
    <xdr:clientData fPrintsWithSheet="0"/>
  </xdr:twoCellAnchor>
  <xdr:twoCellAnchor>
    <xdr:from>
      <xdr:col>8</xdr:col>
      <xdr:colOff>9525</xdr:colOff>
      <xdr:row>34</xdr:row>
      <xdr:rowOff>19050</xdr:rowOff>
    </xdr:from>
    <xdr:to>
      <xdr:col>8</xdr:col>
      <xdr:colOff>304800</xdr:colOff>
      <xdr:row>35</xdr:row>
      <xdr:rowOff>104775</xdr:rowOff>
    </xdr:to>
    <xdr:sp macro="" textlink="">
      <xdr:nvSpPr>
        <xdr:cNvPr id="30736" name="Text Box 16"/>
        <xdr:cNvSpPr txBox="1">
          <a:spLocks noChangeArrowheads="1"/>
        </xdr:cNvSpPr>
      </xdr:nvSpPr>
      <xdr:spPr bwMode="auto">
        <a:xfrm>
          <a:off x="5181600" y="796290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2</a:t>
          </a:r>
        </a:p>
      </xdr:txBody>
    </xdr:sp>
    <xdr:clientData fPrintsWithSheet="0"/>
  </xdr:twoCellAnchor>
  <xdr:twoCellAnchor>
    <xdr:from>
      <xdr:col>12</xdr:col>
      <xdr:colOff>9525</xdr:colOff>
      <xdr:row>34</xdr:row>
      <xdr:rowOff>19050</xdr:rowOff>
    </xdr:from>
    <xdr:to>
      <xdr:col>12</xdr:col>
      <xdr:colOff>304800</xdr:colOff>
      <xdr:row>35</xdr:row>
      <xdr:rowOff>104775</xdr:rowOff>
    </xdr:to>
    <xdr:sp macro="" textlink="">
      <xdr:nvSpPr>
        <xdr:cNvPr id="30737" name="Text Box 17"/>
        <xdr:cNvSpPr txBox="1">
          <a:spLocks noChangeArrowheads="1"/>
        </xdr:cNvSpPr>
      </xdr:nvSpPr>
      <xdr:spPr bwMode="auto">
        <a:xfrm>
          <a:off x="6457950" y="796290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3</a:t>
          </a:r>
        </a:p>
      </xdr:txBody>
    </xdr:sp>
    <xdr:clientData fPrintsWithSheet="0"/>
  </xdr:twoCellAnchor>
  <xdr:twoCellAnchor>
    <xdr:from>
      <xdr:col>16</xdr:col>
      <xdr:colOff>0</xdr:colOff>
      <xdr:row>34</xdr:row>
      <xdr:rowOff>19050</xdr:rowOff>
    </xdr:from>
    <xdr:to>
      <xdr:col>16</xdr:col>
      <xdr:colOff>295275</xdr:colOff>
      <xdr:row>35</xdr:row>
      <xdr:rowOff>104775</xdr:rowOff>
    </xdr:to>
    <xdr:sp macro="" textlink="">
      <xdr:nvSpPr>
        <xdr:cNvPr id="30738" name="Text Box 18"/>
        <xdr:cNvSpPr txBox="1">
          <a:spLocks noChangeArrowheads="1"/>
        </xdr:cNvSpPr>
      </xdr:nvSpPr>
      <xdr:spPr bwMode="auto">
        <a:xfrm>
          <a:off x="7724775" y="796290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4</a:t>
          </a:r>
        </a:p>
      </xdr:txBody>
    </xdr:sp>
    <xdr:clientData fPrintsWithSheet="0"/>
  </xdr:twoCellAnchor>
  <xdr:twoCellAnchor>
    <xdr:from>
      <xdr:col>20</xdr:col>
      <xdr:colOff>9525</xdr:colOff>
      <xdr:row>34</xdr:row>
      <xdr:rowOff>19050</xdr:rowOff>
    </xdr:from>
    <xdr:to>
      <xdr:col>20</xdr:col>
      <xdr:colOff>304800</xdr:colOff>
      <xdr:row>35</xdr:row>
      <xdr:rowOff>104775</xdr:rowOff>
    </xdr:to>
    <xdr:sp macro="" textlink="">
      <xdr:nvSpPr>
        <xdr:cNvPr id="30739" name="Text Box 19"/>
        <xdr:cNvSpPr txBox="1">
          <a:spLocks noChangeArrowheads="1"/>
        </xdr:cNvSpPr>
      </xdr:nvSpPr>
      <xdr:spPr bwMode="auto">
        <a:xfrm>
          <a:off x="9010650" y="796290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5</a:t>
          </a:r>
        </a:p>
      </xdr:txBody>
    </xdr:sp>
    <xdr:clientData fPrintsWithSheet="0"/>
  </xdr:twoCellAnchor>
  <xdr:twoCellAnchor>
    <xdr:from>
      <xdr:col>19</xdr:col>
      <xdr:colOff>28575</xdr:colOff>
      <xdr:row>8</xdr:row>
      <xdr:rowOff>180975</xdr:rowOff>
    </xdr:from>
    <xdr:to>
      <xdr:col>20</xdr:col>
      <xdr:colOff>257175</xdr:colOff>
      <xdr:row>10</xdr:row>
      <xdr:rowOff>9525</xdr:rowOff>
    </xdr:to>
    <xdr:sp macro="" textlink="">
      <xdr:nvSpPr>
        <xdr:cNvPr id="30740" name="Text Box 20"/>
        <xdr:cNvSpPr txBox="1">
          <a:spLocks noChangeArrowheads="1"/>
        </xdr:cNvSpPr>
      </xdr:nvSpPr>
      <xdr:spPr bwMode="auto">
        <a:xfrm>
          <a:off x="8963025" y="1609725"/>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6</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4_notation-des-heures-selon-la-methode-pyramidale-tronque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ritères d'aptitudes SIMAP"/>
      <sheetName val="Critères d'adjudication SIMAP"/>
      <sheetName val="Critères Marthaler"/>
      <sheetName val="Notation du prix"/>
      <sheetName val="Notation du critère 2"/>
      <sheetName val="Notation du critère 3"/>
      <sheetName val="Notation du critère 4"/>
      <sheetName val="Notation du critère 5"/>
      <sheetName val="Analyse multicritères"/>
      <sheetName val="Résultat candidat n°1"/>
      <sheetName val="Résultat candidat n°2"/>
      <sheetName val="Résultat candidat n°3"/>
      <sheetName val="Résultat candidat n°4"/>
      <sheetName val="Résultat candidat n°5"/>
      <sheetName val="Résultat candidat n°6"/>
      <sheetName val="Résultat candidat n°7"/>
      <sheetName val="Résultat candidat n°8"/>
      <sheetName val="Résultat candidat n°9"/>
      <sheetName val="Résultat candidat n°10"/>
      <sheetName val="Résultat candidat n°11"/>
      <sheetName val="Résultat candidat n°12"/>
      <sheetName val="Résultat candidat n°13"/>
      <sheetName val="Résultat candidat n°14"/>
      <sheetName val="Résultat candidat n°15"/>
    </sheetNames>
    <sheetDataSet>
      <sheetData sheetId="0"/>
      <sheetData sheetId="1"/>
      <sheetData sheetId="2"/>
      <sheetData sheetId="3">
        <row r="21">
          <cell r="B21">
            <v>1000</v>
          </cell>
          <cell r="C21">
            <v>2000</v>
          </cell>
          <cell r="D21">
            <v>3000</v>
          </cell>
          <cell r="E21">
            <v>4000</v>
          </cell>
          <cell r="F21">
            <v>5000</v>
          </cell>
          <cell r="G21">
            <v>6000</v>
          </cell>
          <cell r="H21">
            <v>7000</v>
          </cell>
          <cell r="I21">
            <v>8000</v>
          </cell>
          <cell r="J21">
            <v>9000</v>
          </cell>
          <cell r="K21">
            <v>10000</v>
          </cell>
          <cell r="L21">
            <v>11000</v>
          </cell>
          <cell r="M21">
            <v>12000</v>
          </cell>
          <cell r="N21">
            <v>13000</v>
          </cell>
          <cell r="O21">
            <v>14000</v>
          </cell>
          <cell r="P21">
            <v>15000</v>
          </cell>
        </row>
        <row r="22">
          <cell r="A22" t="str">
            <v>NOTE</v>
          </cell>
          <cell r="B22" t="str">
            <v>0</v>
          </cell>
          <cell r="C22" t="str">
            <v>0</v>
          </cell>
          <cell r="D22">
            <v>0</v>
          </cell>
          <cell r="E22">
            <v>2.083333333333333</v>
          </cell>
          <cell r="F22">
            <v>4.166666666666667</v>
          </cell>
          <cell r="G22">
            <v>5</v>
          </cell>
          <cell r="H22">
            <v>5</v>
          </cell>
          <cell r="I22">
            <v>4.166666666666667</v>
          </cell>
          <cell r="J22">
            <v>3.125</v>
          </cell>
          <cell r="K22">
            <v>2.083333333333333</v>
          </cell>
          <cell r="L22">
            <v>1.041666666666667</v>
          </cell>
          <cell r="M22">
            <v>0</v>
          </cell>
          <cell r="N22" t="str">
            <v>0</v>
          </cell>
          <cell r="O22" t="str">
            <v>0</v>
          </cell>
          <cell r="P22" t="str">
            <v>0</v>
          </cell>
        </row>
        <row r="23">
          <cell r="Q23">
            <v>12000</v>
          </cell>
          <cell r="R23">
            <v>7200</v>
          </cell>
          <cell r="S23" t="str">
            <v>Limite max</v>
          </cell>
        </row>
        <row r="24">
          <cell r="Q24">
            <v>0</v>
          </cell>
          <cell r="R24">
            <v>5</v>
          </cell>
        </row>
        <row r="25">
          <cell r="Q25">
            <v>3000</v>
          </cell>
          <cell r="R25">
            <v>5400</v>
          </cell>
          <cell r="S25" t="str">
            <v>Limite min</v>
          </cell>
        </row>
        <row r="26">
          <cell r="Q26">
            <v>0</v>
          </cell>
          <cell r="R26">
            <v>5</v>
          </cell>
        </row>
        <row r="27">
          <cell r="Q27">
            <v>5400</v>
          </cell>
          <cell r="R27">
            <v>7200</v>
          </cell>
          <cell r="S27" t="str">
            <v>Plage</v>
          </cell>
        </row>
        <row r="28">
          <cell r="Q28">
            <v>5</v>
          </cell>
          <cell r="R28">
            <v>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euil24"/>
  <dimension ref="A1:Q40"/>
  <sheetViews>
    <sheetView zoomScale="38" zoomScaleNormal="38" zoomScalePageLayoutView="40" workbookViewId="0">
      <selection activeCell="C16" sqref="C16"/>
    </sheetView>
  </sheetViews>
  <sheetFormatPr baseColWidth="10" defaultColWidth="12.5703125" defaultRowHeight="34.5"/>
  <cols>
    <col min="1" max="1" width="9.85546875" style="121" customWidth="1"/>
    <col min="2" max="2" width="110.85546875" style="128" customWidth="1"/>
    <col min="3" max="3" width="120.5703125" style="128" customWidth="1"/>
    <col min="4" max="4" width="11" style="128" customWidth="1"/>
    <col min="5" max="10" width="60.85546875" style="141" customWidth="1"/>
    <col min="11" max="16384" width="12.5703125" style="128"/>
  </cols>
  <sheetData>
    <row r="1" spans="1:17" s="289" customFormat="1" ht="26.25">
      <c r="A1" s="288" t="s">
        <v>245</v>
      </c>
      <c r="E1" s="290"/>
      <c r="F1" s="290"/>
      <c r="G1" s="290"/>
      <c r="H1" s="290"/>
      <c r="I1" s="290"/>
      <c r="J1" s="290"/>
    </row>
    <row r="2" spans="1:17" s="289" customFormat="1" ht="26.25">
      <c r="A2" s="288" t="s">
        <v>246</v>
      </c>
      <c r="E2" s="290"/>
      <c r="F2" s="290"/>
      <c r="G2" s="290"/>
      <c r="H2" s="290"/>
      <c r="I2" s="290"/>
      <c r="J2" s="290"/>
    </row>
    <row r="3" spans="1:17" s="289" customFormat="1" ht="26.25">
      <c r="A3" s="291" t="s">
        <v>247</v>
      </c>
      <c r="E3" s="290"/>
      <c r="F3" s="290"/>
      <c r="G3" s="290"/>
      <c r="H3" s="290"/>
      <c r="I3" s="290"/>
      <c r="J3" s="290"/>
    </row>
    <row r="4" spans="1:17" s="289" customFormat="1" ht="26.25">
      <c r="A4" s="288" t="s">
        <v>248</v>
      </c>
      <c r="E4" s="290"/>
      <c r="F4" s="290"/>
      <c r="G4" s="290"/>
      <c r="H4" s="290"/>
      <c r="I4" s="290"/>
      <c r="J4" s="290"/>
    </row>
    <row r="5" spans="1:17" s="289" customFormat="1" ht="26.25">
      <c r="A5" s="288" t="s">
        <v>249</v>
      </c>
      <c r="E5" s="290"/>
      <c r="F5" s="290"/>
      <c r="G5" s="290"/>
      <c r="H5" s="290"/>
      <c r="I5" s="290"/>
      <c r="J5" s="290"/>
    </row>
    <row r="6" spans="1:17" s="289" customFormat="1" ht="25.5">
      <c r="A6" s="292" t="s">
        <v>250</v>
      </c>
      <c r="E6" s="290"/>
      <c r="F6" s="290"/>
      <c r="G6" s="290"/>
      <c r="H6" s="290"/>
      <c r="I6" s="290"/>
      <c r="J6" s="290"/>
    </row>
    <row r="7" spans="1:17" s="289" customFormat="1" ht="26.25" thickBot="1">
      <c r="A7" s="292"/>
      <c r="E7" s="290"/>
      <c r="F7" s="290"/>
      <c r="G7" s="290"/>
      <c r="H7" s="290"/>
      <c r="I7" s="290"/>
      <c r="J7" s="290"/>
    </row>
    <row r="8" spans="1:17" s="121" customFormat="1" ht="39" customHeight="1" thickTop="1" thickBot="1">
      <c r="A8" s="114"/>
      <c r="B8" s="115" t="s">
        <v>252</v>
      </c>
      <c r="C8" s="116" t="s">
        <v>104</v>
      </c>
      <c r="D8" s="18"/>
      <c r="E8" s="117">
        <v>5</v>
      </c>
      <c r="F8" s="118">
        <v>4</v>
      </c>
      <c r="G8" s="118">
        <v>3</v>
      </c>
      <c r="H8" s="118">
        <v>2</v>
      </c>
      <c r="I8" s="119">
        <v>1</v>
      </c>
      <c r="J8" s="120">
        <v>0</v>
      </c>
    </row>
    <row r="9" spans="1:17" s="121" customFormat="1" ht="45" customHeight="1" thickTop="1">
      <c r="A9" s="122"/>
      <c r="B9" s="123" t="s">
        <v>105</v>
      </c>
      <c r="C9" s="124"/>
      <c r="D9" s="18"/>
      <c r="E9" s="125"/>
      <c r="F9" s="126"/>
      <c r="G9" s="293" t="s">
        <v>251</v>
      </c>
      <c r="H9" s="126"/>
      <c r="I9" s="126"/>
      <c r="J9" s="126"/>
    </row>
    <row r="10" spans="1:17" s="121" customFormat="1" ht="45" customHeight="1">
      <c r="A10" s="122"/>
      <c r="B10" s="123"/>
      <c r="C10" s="124"/>
      <c r="D10" s="18"/>
      <c r="E10" s="294" t="s">
        <v>253</v>
      </c>
      <c r="F10" s="294" t="s">
        <v>254</v>
      </c>
      <c r="G10" s="294" t="s">
        <v>255</v>
      </c>
      <c r="H10" s="294" t="s">
        <v>256</v>
      </c>
      <c r="I10" s="294" t="s">
        <v>86</v>
      </c>
      <c r="J10" s="294" t="s">
        <v>257</v>
      </c>
    </row>
    <row r="11" spans="1:17" ht="225" customHeight="1">
      <c r="A11" s="127">
        <v>1</v>
      </c>
      <c r="B11" s="295" t="s">
        <v>106</v>
      </c>
      <c r="C11" s="296" t="s">
        <v>258</v>
      </c>
      <c r="D11" s="18"/>
      <c r="E11" s="298" t="s">
        <v>107</v>
      </c>
      <c r="F11" s="298" t="s">
        <v>108</v>
      </c>
      <c r="G11" s="298" t="s">
        <v>109</v>
      </c>
      <c r="H11" s="298" t="s">
        <v>110</v>
      </c>
      <c r="I11" s="298" t="s">
        <v>111</v>
      </c>
      <c r="J11" s="299" t="s">
        <v>112</v>
      </c>
    </row>
    <row r="12" spans="1:17" ht="225" customHeight="1">
      <c r="A12" s="127">
        <f t="shared" ref="A12:A17" si="0">A11+1</f>
        <v>2</v>
      </c>
      <c r="B12" s="129" t="s">
        <v>113</v>
      </c>
      <c r="C12" s="297" t="s">
        <v>259</v>
      </c>
      <c r="D12" s="18"/>
      <c r="E12" s="300" t="s">
        <v>267</v>
      </c>
      <c r="F12" s="300" t="s">
        <v>268</v>
      </c>
      <c r="G12" s="300" t="s">
        <v>269</v>
      </c>
      <c r="H12" s="300" t="s">
        <v>270</v>
      </c>
      <c r="I12" s="300" t="s">
        <v>271</v>
      </c>
      <c r="J12" s="301" t="s">
        <v>272</v>
      </c>
    </row>
    <row r="13" spans="1:17" ht="225" customHeight="1">
      <c r="A13" s="127">
        <f t="shared" si="0"/>
        <v>3</v>
      </c>
      <c r="B13" s="129" t="s">
        <v>114</v>
      </c>
      <c r="C13" s="297" t="s">
        <v>115</v>
      </c>
      <c r="D13" s="18"/>
      <c r="E13" s="301" t="s">
        <v>116</v>
      </c>
      <c r="F13" s="301" t="s">
        <v>117</v>
      </c>
      <c r="G13" s="301" t="s">
        <v>118</v>
      </c>
      <c r="H13" s="301" t="s">
        <v>119</v>
      </c>
      <c r="I13" s="301" t="s">
        <v>120</v>
      </c>
      <c r="J13" s="301" t="s">
        <v>112</v>
      </c>
      <c r="Q13" s="131"/>
    </row>
    <row r="14" spans="1:17" ht="225" customHeight="1">
      <c r="A14" s="127">
        <f t="shared" si="0"/>
        <v>4</v>
      </c>
      <c r="B14" s="129" t="s">
        <v>260</v>
      </c>
      <c r="C14" s="297" t="s">
        <v>261</v>
      </c>
      <c r="D14" s="18"/>
      <c r="E14" s="301" t="s">
        <v>273</v>
      </c>
      <c r="F14" s="301" t="s">
        <v>274</v>
      </c>
      <c r="G14" s="301" t="s">
        <v>121</v>
      </c>
      <c r="H14" s="301" t="s">
        <v>275</v>
      </c>
      <c r="I14" s="301" t="s">
        <v>276</v>
      </c>
      <c r="J14" s="301" t="s">
        <v>112</v>
      </c>
    </row>
    <row r="15" spans="1:17" ht="225" customHeight="1">
      <c r="A15" s="127">
        <f t="shared" si="0"/>
        <v>5</v>
      </c>
      <c r="B15" s="295" t="s">
        <v>262</v>
      </c>
      <c r="C15" s="296" t="s">
        <v>263</v>
      </c>
      <c r="D15" s="18"/>
      <c r="E15" s="301" t="s">
        <v>277</v>
      </c>
      <c r="F15" s="301" t="s">
        <v>268</v>
      </c>
      <c r="G15" s="301" t="s">
        <v>278</v>
      </c>
      <c r="H15" s="301" t="s">
        <v>270</v>
      </c>
      <c r="I15" s="301" t="s">
        <v>279</v>
      </c>
      <c r="J15" s="301" t="s">
        <v>112</v>
      </c>
    </row>
    <row r="16" spans="1:17" ht="357">
      <c r="A16" s="127">
        <f t="shared" si="0"/>
        <v>6</v>
      </c>
      <c r="B16" s="295" t="s">
        <v>264</v>
      </c>
      <c r="C16" s="296" t="s">
        <v>265</v>
      </c>
      <c r="D16" s="18"/>
      <c r="E16" s="301" t="s">
        <v>280</v>
      </c>
      <c r="F16" s="301" t="s">
        <v>268</v>
      </c>
      <c r="G16" s="301" t="s">
        <v>281</v>
      </c>
      <c r="H16" s="301" t="s">
        <v>270</v>
      </c>
      <c r="I16" s="301" t="s">
        <v>282</v>
      </c>
      <c r="J16" s="301" t="s">
        <v>112</v>
      </c>
    </row>
    <row r="17" spans="1:10" ht="225" customHeight="1">
      <c r="A17" s="127">
        <f t="shared" si="0"/>
        <v>7</v>
      </c>
      <c r="B17" s="129" t="s">
        <v>123</v>
      </c>
      <c r="C17" s="297" t="s">
        <v>266</v>
      </c>
      <c r="D17" s="18"/>
      <c r="E17" s="300" t="s">
        <v>283</v>
      </c>
      <c r="F17" s="300" t="s">
        <v>284</v>
      </c>
      <c r="G17" s="300" t="s">
        <v>285</v>
      </c>
      <c r="H17" s="300" t="s">
        <v>286</v>
      </c>
      <c r="I17" s="300" t="s">
        <v>124</v>
      </c>
      <c r="J17" s="301" t="s">
        <v>112</v>
      </c>
    </row>
    <row r="18" spans="1:10" ht="9.75" customHeight="1">
      <c r="A18" s="132"/>
      <c r="B18" s="18"/>
      <c r="C18" s="18"/>
      <c r="D18" s="18"/>
      <c r="E18" s="133"/>
      <c r="F18" s="133"/>
      <c r="G18" s="133"/>
      <c r="H18" s="133"/>
      <c r="I18" s="133"/>
      <c r="J18" s="134"/>
    </row>
    <row r="19" spans="1:10" s="121" customFormat="1" ht="45" customHeight="1">
      <c r="A19" s="122"/>
      <c r="B19" s="123" t="s">
        <v>125</v>
      </c>
      <c r="C19" s="124"/>
      <c r="D19" s="18"/>
      <c r="E19" s="134"/>
      <c r="F19" s="134"/>
      <c r="G19" s="293" t="s">
        <v>251</v>
      </c>
      <c r="H19" s="134"/>
      <c r="I19" s="134"/>
      <c r="J19" s="134"/>
    </row>
    <row r="20" spans="1:10" s="121" customFormat="1" ht="45" customHeight="1">
      <c r="A20" s="122"/>
      <c r="B20" s="123"/>
      <c r="C20" s="124"/>
      <c r="D20" s="18"/>
      <c r="E20" s="294" t="s">
        <v>253</v>
      </c>
      <c r="F20" s="294" t="s">
        <v>254</v>
      </c>
      <c r="G20" s="294" t="s">
        <v>255</v>
      </c>
      <c r="H20" s="294" t="s">
        <v>256</v>
      </c>
      <c r="I20" s="294" t="s">
        <v>86</v>
      </c>
      <c r="J20" s="294" t="s">
        <v>257</v>
      </c>
    </row>
    <row r="21" spans="1:10" ht="408.95" customHeight="1">
      <c r="A21" s="136">
        <f>A17+1</f>
        <v>8</v>
      </c>
      <c r="B21" s="295" t="s">
        <v>126</v>
      </c>
      <c r="C21" s="295" t="s">
        <v>287</v>
      </c>
      <c r="D21" s="18"/>
      <c r="E21" s="299" t="s">
        <v>288</v>
      </c>
      <c r="F21" s="299" t="s">
        <v>289</v>
      </c>
      <c r="G21" s="299" t="s">
        <v>290</v>
      </c>
      <c r="H21" s="299" t="s">
        <v>127</v>
      </c>
      <c r="I21" s="299" t="s">
        <v>128</v>
      </c>
      <c r="J21" s="299" t="s">
        <v>112</v>
      </c>
    </row>
    <row r="22" spans="1:10" ht="324.95" customHeight="1">
      <c r="A22" s="136">
        <f>A21+1</f>
        <v>9</v>
      </c>
      <c r="B22" s="129" t="s">
        <v>129</v>
      </c>
      <c r="C22" s="129" t="s">
        <v>130</v>
      </c>
      <c r="D22" s="18"/>
      <c r="E22" s="301" t="s">
        <v>291</v>
      </c>
      <c r="F22" s="301" t="s">
        <v>268</v>
      </c>
      <c r="G22" s="301" t="s">
        <v>292</v>
      </c>
      <c r="H22" s="301" t="s">
        <v>270</v>
      </c>
      <c r="I22" s="301" t="s">
        <v>293</v>
      </c>
      <c r="J22" s="301" t="s">
        <v>272</v>
      </c>
    </row>
    <row r="23" spans="1:10" ht="324.95" customHeight="1">
      <c r="A23" s="136">
        <f>A22+1</f>
        <v>10</v>
      </c>
      <c r="B23" s="129" t="s">
        <v>131</v>
      </c>
      <c r="C23" s="129" t="s">
        <v>132</v>
      </c>
      <c r="D23" s="18"/>
      <c r="E23" s="301" t="s">
        <v>133</v>
      </c>
      <c r="F23" s="301" t="s">
        <v>268</v>
      </c>
      <c r="G23" s="301" t="s">
        <v>134</v>
      </c>
      <c r="H23" s="301" t="s">
        <v>270</v>
      </c>
      <c r="I23" s="301" t="s">
        <v>294</v>
      </c>
      <c r="J23" s="301" t="s">
        <v>112</v>
      </c>
    </row>
    <row r="24" spans="1:10" ht="324.95" customHeight="1">
      <c r="A24" s="136">
        <f>A23+1</f>
        <v>11</v>
      </c>
      <c r="B24" s="129" t="s">
        <v>135</v>
      </c>
      <c r="C24" s="129" t="s">
        <v>136</v>
      </c>
      <c r="D24" s="137"/>
      <c r="E24" s="301" t="s">
        <v>295</v>
      </c>
      <c r="F24" s="301" t="s">
        <v>268</v>
      </c>
      <c r="G24" s="301" t="s">
        <v>296</v>
      </c>
      <c r="H24" s="301" t="s">
        <v>270</v>
      </c>
      <c r="I24" s="301" t="s">
        <v>137</v>
      </c>
      <c r="J24" s="301" t="s">
        <v>112</v>
      </c>
    </row>
    <row r="25" spans="1:10" ht="9.75" customHeight="1">
      <c r="A25" s="132"/>
      <c r="B25" s="18"/>
      <c r="C25" s="18"/>
      <c r="D25" s="18"/>
      <c r="E25" s="133"/>
      <c r="F25" s="133"/>
      <c r="G25" s="133"/>
      <c r="H25" s="133"/>
      <c r="I25" s="133"/>
      <c r="J25" s="134"/>
    </row>
    <row r="26" spans="1:10">
      <c r="E26" s="138"/>
      <c r="F26" s="138"/>
      <c r="G26" s="138"/>
      <c r="H26" s="138"/>
      <c r="I26" s="138"/>
      <c r="J26" s="138"/>
    </row>
    <row r="27" spans="1:10">
      <c r="E27" s="139"/>
      <c r="F27" s="139"/>
      <c r="G27" s="139"/>
      <c r="H27" s="139"/>
      <c r="I27" s="139"/>
      <c r="J27" s="139"/>
    </row>
    <row r="28" spans="1:10">
      <c r="E28" s="139"/>
      <c r="F28" s="139"/>
      <c r="G28" s="139"/>
      <c r="H28" s="139"/>
      <c r="I28" s="139"/>
      <c r="J28" s="139"/>
    </row>
    <row r="29" spans="1:10">
      <c r="E29" s="139"/>
      <c r="F29" s="139"/>
      <c r="G29" s="139"/>
      <c r="H29" s="139"/>
      <c r="I29" s="139"/>
      <c r="J29" s="139"/>
    </row>
    <row r="30" spans="1:10">
      <c r="E30" s="139"/>
      <c r="F30" s="139"/>
      <c r="G30" s="139"/>
      <c r="H30" s="139"/>
      <c r="I30" s="139"/>
      <c r="J30" s="139"/>
    </row>
    <row r="31" spans="1:10">
      <c r="E31" s="139"/>
      <c r="F31" s="139"/>
      <c r="G31" s="139"/>
      <c r="H31" s="139"/>
      <c r="I31" s="139"/>
      <c r="J31" s="139"/>
    </row>
    <row r="32" spans="1:10">
      <c r="E32" s="139"/>
      <c r="F32" s="139"/>
      <c r="G32" s="139"/>
      <c r="H32" s="139"/>
      <c r="I32" s="139"/>
      <c r="J32" s="139"/>
    </row>
    <row r="33" spans="5:10">
      <c r="E33" s="139"/>
      <c r="F33" s="139"/>
      <c r="G33" s="139"/>
      <c r="H33" s="139"/>
      <c r="I33" s="139"/>
      <c r="J33" s="139"/>
    </row>
    <row r="34" spans="5:10">
      <c r="E34" s="139"/>
      <c r="F34" s="139"/>
      <c r="G34" s="139"/>
      <c r="H34" s="139"/>
      <c r="I34" s="139"/>
      <c r="J34" s="139"/>
    </row>
    <row r="35" spans="5:10">
      <c r="E35" s="139"/>
      <c r="F35" s="139"/>
      <c r="G35" s="139"/>
      <c r="H35" s="139"/>
      <c r="I35" s="139"/>
      <c r="J35" s="139"/>
    </row>
    <row r="36" spans="5:10">
      <c r="E36" s="140"/>
      <c r="F36" s="140"/>
      <c r="G36" s="140"/>
      <c r="H36" s="140"/>
      <c r="I36" s="140"/>
      <c r="J36" s="140"/>
    </row>
    <row r="37" spans="5:10">
      <c r="E37" s="140"/>
      <c r="F37" s="140"/>
      <c r="G37" s="140"/>
      <c r="H37" s="140"/>
      <c r="I37" s="140"/>
      <c r="J37" s="140"/>
    </row>
    <row r="38" spans="5:10">
      <c r="E38" s="140"/>
      <c r="F38" s="140"/>
      <c r="G38" s="140"/>
      <c r="H38" s="140"/>
      <c r="I38" s="140"/>
      <c r="J38" s="140"/>
    </row>
    <row r="39" spans="5:10">
      <c r="E39" s="140"/>
      <c r="F39" s="140"/>
      <c r="G39" s="140"/>
      <c r="H39" s="140"/>
      <c r="I39" s="140"/>
      <c r="J39" s="140"/>
    </row>
    <row r="40" spans="5:10">
      <c r="E40" s="140"/>
      <c r="F40" s="140"/>
      <c r="G40" s="140"/>
      <c r="H40" s="140"/>
      <c r="I40" s="140"/>
      <c r="J40" s="140"/>
    </row>
  </sheetData>
  <sheetProtection sheet="1" objects="1" scenarios="1"/>
  <phoneticPr fontId="0" type="noConversion"/>
  <printOptions horizontalCentered="1"/>
  <pageMargins left="0.35433070866141736" right="0.35433070866141736" top="0.98425196850393704" bottom="0.74803149606299213" header="0.31496062992125984" footer="0.35433070866141736"/>
  <pageSetup paperSize="9" scale="23" orientation="landscape" verticalDpi="4294967295" r:id="rId1"/>
  <headerFooter alignWithMargins="0">
    <oddHeader>&amp;C&amp;"Arial,Gras"&amp;48
&amp;72Critères d'aptitude&amp;R&amp;"Arial,Gras"&amp;70ANNEXE&amp;48 &amp;100Q</oddHeader>
    <oddFooter xml:space="preserve">&amp;L&amp;36CROMP - Guide romand pour les marchés publics&amp;C&amp;36ARC_FORMULAIRE_4535 - CIT-S 15.04.14&amp;R&amp;36Version du 18.12.2006
</oddFooter>
  </headerFooter>
  <rowBreaks count="1" manualBreakCount="1">
    <brk id="18" max="16383" man="1"/>
  </rowBreaks>
</worksheet>
</file>

<file path=xl/worksheets/sheet10.xml><?xml version="1.0" encoding="utf-8"?>
<worksheet xmlns="http://schemas.openxmlformats.org/spreadsheetml/2006/main" xmlns:r="http://schemas.openxmlformats.org/officeDocument/2006/relationships">
  <sheetPr codeName="Feuil2"/>
  <dimension ref="A1:AL38"/>
  <sheetViews>
    <sheetView zoomScaleNormal="100" workbookViewId="0">
      <selection activeCell="B1" sqref="B1"/>
    </sheetView>
  </sheetViews>
  <sheetFormatPr baseColWidth="10" defaultRowHeight="12.75"/>
  <cols>
    <col min="1" max="1" width="4.140625" style="18" customWidth="1"/>
    <col min="2" max="2" width="33.85546875" style="18" customWidth="1"/>
    <col min="3" max="3" width="19.425781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95" t="str">
        <f>IF('Notation du prix'!F$1="","",'Notation du prix'!F$1)</f>
        <v/>
      </c>
      <c r="J1" s="396"/>
      <c r="K1" s="396"/>
      <c r="L1" s="396"/>
      <c r="M1" s="396"/>
      <c r="N1" s="396"/>
      <c r="O1" s="396"/>
      <c r="P1" s="396"/>
      <c r="Q1" s="396"/>
      <c r="R1" s="396"/>
      <c r="S1" s="396"/>
      <c r="T1" s="396"/>
      <c r="U1" s="396"/>
      <c r="V1" s="396"/>
      <c r="W1" s="396"/>
      <c r="X1" s="396"/>
      <c r="Y1" s="396"/>
      <c r="Z1" s="396"/>
      <c r="AA1" s="397"/>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95" t="str">
        <f>IF('Notation du prix'!F$3="","",'Notation du prix'!F$3)</f>
        <v/>
      </c>
      <c r="J3" s="396"/>
      <c r="K3" s="396"/>
      <c r="L3" s="396"/>
      <c r="M3" s="396"/>
      <c r="N3" s="396"/>
      <c r="O3" s="396"/>
      <c r="P3" s="396"/>
      <c r="Q3" s="396"/>
      <c r="R3" s="396"/>
      <c r="S3" s="396"/>
      <c r="T3" s="396"/>
      <c r="U3" s="396"/>
      <c r="V3" s="396"/>
      <c r="W3" s="396"/>
      <c r="X3" s="396"/>
      <c r="Y3" s="396"/>
      <c r="Z3" s="396"/>
      <c r="AA3" s="397"/>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95" t="str">
        <f>IF('Notation du prix'!F$5="","",'Notation du prix'!F$5)</f>
        <v/>
      </c>
      <c r="J5" s="396"/>
      <c r="K5" s="396"/>
      <c r="L5" s="396"/>
      <c r="M5" s="396"/>
      <c r="N5" s="396"/>
      <c r="O5" s="396"/>
      <c r="P5" s="396"/>
      <c r="Q5" s="396"/>
      <c r="R5" s="396"/>
      <c r="S5" s="396"/>
      <c r="T5" s="396"/>
      <c r="U5" s="396"/>
      <c r="V5" s="396"/>
      <c r="W5" s="396"/>
      <c r="X5" s="396"/>
      <c r="Y5" s="396"/>
      <c r="Z5" s="396"/>
      <c r="AA5" s="397"/>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95" t="str">
        <f>IF('Notation du prix'!F$7="","",'Notation du prix'!F$7)</f>
        <v/>
      </c>
      <c r="J7" s="396"/>
      <c r="K7" s="396"/>
      <c r="L7" s="396"/>
      <c r="M7" s="396"/>
      <c r="N7" s="396"/>
      <c r="O7" s="396"/>
      <c r="P7" s="396"/>
      <c r="Q7" s="396"/>
      <c r="R7" s="396"/>
      <c r="S7" s="396"/>
      <c r="T7" s="396"/>
      <c r="U7" s="396"/>
      <c r="V7" s="396"/>
      <c r="W7" s="396"/>
      <c r="X7" s="396"/>
      <c r="Y7" s="396"/>
      <c r="Z7" s="396"/>
      <c r="AA7" s="397"/>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404" t="s">
        <v>31</v>
      </c>
      <c r="C10" s="405"/>
      <c r="D10" s="405"/>
      <c r="E10" s="405"/>
      <c r="F10" s="405"/>
      <c r="G10" s="406"/>
      <c r="H10" s="59"/>
      <c r="I10" s="237">
        <v>40</v>
      </c>
      <c r="J10" s="34" t="s">
        <v>50</v>
      </c>
      <c r="O10" s="35" t="s">
        <v>64</v>
      </c>
      <c r="P10" s="60"/>
      <c r="Q10" s="398"/>
      <c r="R10" s="399"/>
      <c r="S10" s="400"/>
      <c r="W10" s="61" t="s">
        <v>65</v>
      </c>
      <c r="X10" s="60"/>
      <c r="Y10" s="398"/>
      <c r="Z10" s="399"/>
      <c r="AA10" s="400"/>
    </row>
    <row r="11" spans="1:38" ht="17.25" thickTop="1" thickBot="1">
      <c r="A11" s="33">
        <v>2</v>
      </c>
      <c r="B11" s="401" t="str">
        <f>IF('Notation du critère 2'!A16="","",'Notation du critère 2'!A16)</f>
        <v>Organisation pour l'exécution du marché</v>
      </c>
      <c r="C11" s="402"/>
      <c r="D11" s="402"/>
      <c r="E11" s="402"/>
      <c r="F11" s="402"/>
      <c r="G11" s="403"/>
      <c r="H11" s="59"/>
      <c r="I11" s="237">
        <v>22</v>
      </c>
      <c r="J11" s="34" t="s">
        <v>50</v>
      </c>
    </row>
    <row r="12" spans="1:38" ht="17.25" thickTop="1" thickBot="1">
      <c r="A12" s="33">
        <v>3</v>
      </c>
      <c r="B12" s="401" t="str">
        <f>IF('Notation du critère 3'!A16="","",'Notation du critère 3'!A16)</f>
        <v>Qualités techniques de l'offre</v>
      </c>
      <c r="C12" s="402"/>
      <c r="D12" s="402"/>
      <c r="E12" s="402"/>
      <c r="F12" s="402"/>
      <c r="G12" s="403"/>
      <c r="H12" s="59"/>
      <c r="I12" s="237">
        <v>15</v>
      </c>
      <c r="J12" s="34" t="s">
        <v>50</v>
      </c>
      <c r="O12" s="35" t="s">
        <v>66</v>
      </c>
      <c r="Q12" s="398"/>
      <c r="R12" s="399"/>
      <c r="S12" s="400"/>
      <c r="W12" s="61" t="s">
        <v>65</v>
      </c>
      <c r="Y12" s="398"/>
      <c r="Z12" s="399"/>
      <c r="AA12" s="400"/>
    </row>
    <row r="13" spans="1:38" ht="16.5" thickTop="1">
      <c r="A13" s="33">
        <v>4</v>
      </c>
      <c r="B13" s="401" t="str">
        <f>IF('Notation du critère 4'!A16="","",'Notation du critère 4'!A16)</f>
        <v xml:space="preserve">Organisation de base du candidat ou du soumissionnaire </v>
      </c>
      <c r="C13" s="402"/>
      <c r="D13" s="402"/>
      <c r="E13" s="402"/>
      <c r="F13" s="402"/>
      <c r="G13" s="403"/>
      <c r="H13" s="59"/>
      <c r="I13" s="237">
        <v>12</v>
      </c>
      <c r="J13" s="34" t="s">
        <v>50</v>
      </c>
      <c r="O13" s="35"/>
      <c r="P13" s="60"/>
      <c r="Q13" s="180"/>
      <c r="R13" s="180"/>
      <c r="S13" s="180"/>
      <c r="W13" s="61"/>
      <c r="X13" s="60"/>
      <c r="Y13" s="180"/>
      <c r="Z13" s="180"/>
      <c r="AA13" s="180"/>
    </row>
    <row r="14" spans="1:38" ht="16.5" thickBot="1">
      <c r="A14" s="33">
        <v>5</v>
      </c>
      <c r="B14" s="401" t="str">
        <f>IF('Notation du critère 5'!A16="","",'Notation du critère 5'!A16)</f>
        <v>Références du candidat ou du soumissionnaire</v>
      </c>
      <c r="C14" s="402"/>
      <c r="D14" s="402"/>
      <c r="E14" s="402"/>
      <c r="F14" s="402"/>
      <c r="G14" s="403"/>
      <c r="H14" s="59"/>
      <c r="I14" s="237">
        <v>11</v>
      </c>
      <c r="J14" s="34" t="s">
        <v>50</v>
      </c>
      <c r="M14" s="149"/>
      <c r="N14" s="149"/>
      <c r="O14" s="149"/>
      <c r="P14" s="149"/>
      <c r="Q14" s="149"/>
      <c r="R14" s="149"/>
      <c r="S14" s="149"/>
      <c r="V14" s="149"/>
      <c r="W14" s="149"/>
      <c r="X14" s="149"/>
      <c r="Y14" s="149"/>
      <c r="Z14" s="149"/>
      <c r="AA14" s="149"/>
    </row>
    <row r="15" spans="1:38" ht="15.75" thickBot="1">
      <c r="B15" s="35"/>
      <c r="C15" s="35"/>
      <c r="D15" s="35"/>
      <c r="E15" s="35"/>
      <c r="F15" s="35"/>
      <c r="G15" s="35" t="s">
        <v>51</v>
      </c>
      <c r="H15" s="35"/>
      <c r="I15" s="36">
        <f>SUM(I10:I14)/100</f>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t="str">
        <f>IF('Notation du prix'!B$12="","",'Notation du prix'!B$12)</f>
        <v>xxx</v>
      </c>
      <c r="C20" s="57" t="str">
        <f>IF('Notation du prix'!B$13="","",'Notation du prix'!B$13)</f>
        <v/>
      </c>
      <c r="E20" s="238" t="str">
        <f>IF('Notation du prix'!B$14="","",'Notation du prix'!B$14)</f>
        <v/>
      </c>
      <c r="F20" s="53" t="str">
        <f>IF('Notation du prix'!B$14="","",$I$10)</f>
        <v/>
      </c>
      <c r="G20" s="77" t="str">
        <f>IF($E20="","",($E20*$F20))</f>
        <v/>
      </c>
      <c r="H20" s="54"/>
      <c r="I20" s="239" t="e">
        <f>'Notation du critère 2'!U38</f>
        <v>#VALUE!</v>
      </c>
      <c r="J20" s="53" t="str">
        <f>IF('Notation du prix'!B$14="","",$I$11)</f>
        <v/>
      </c>
      <c r="K20" s="77" t="e">
        <f>IF($I20="","",($I20*$J20))</f>
        <v>#VALUE!</v>
      </c>
      <c r="L20" s="54"/>
      <c r="M20" s="238">
        <f>'Notation du critère 3'!U29</f>
        <v>0</v>
      </c>
      <c r="N20" s="53" t="str">
        <f>IF('Notation du prix'!B$14="","",$I$12)</f>
        <v/>
      </c>
      <c r="O20" s="77" t="e">
        <f>IF($M20="","",($M20*$N20))</f>
        <v>#VALUE!</v>
      </c>
      <c r="P20" s="54"/>
      <c r="Q20" s="238">
        <f>'Notation du critère 4'!U49</f>
        <v>0</v>
      </c>
      <c r="R20" s="53" t="str">
        <f>IF('Notation du prix'!B$14="","",$I$13)</f>
        <v/>
      </c>
      <c r="S20" s="77" t="e">
        <f>IF($Q20="","",($Q20*$R20))</f>
        <v>#VALUE!</v>
      </c>
      <c r="T20" s="54"/>
      <c r="U20" s="238">
        <f>'Notation du critère 5'!U35</f>
        <v>0</v>
      </c>
      <c r="V20" s="53" t="str">
        <f>IF('Notation du prix'!B$14="","",$I$14)</f>
        <v/>
      </c>
      <c r="W20" s="77" t="e">
        <f>IF($U20="","",($U20*$V20))</f>
        <v>#VALUE!</v>
      </c>
      <c r="Y20" s="74" t="str">
        <f>IF($G20="","",SUM($W20,$S20,$O20,$K20,$G20))</f>
        <v/>
      </c>
      <c r="AA20" s="181" t="str">
        <f>IF('Analyse multicritères'!C20="","",RANK(Y20,Y$20:Y$34))</f>
        <v/>
      </c>
    </row>
    <row r="21" spans="1:27" ht="15">
      <c r="A21" s="33">
        <v>2</v>
      </c>
      <c r="B21" s="56" t="str">
        <f>IF('Notation du prix'!C$12="","",'Notation du prix'!C$12)</f>
        <v>xxx</v>
      </c>
      <c r="C21" s="57" t="str">
        <f>IF('Notation du prix'!C$13="","",'Notation du prix'!C$13)</f>
        <v/>
      </c>
      <c r="E21" s="238" t="str">
        <f>IF('Notation du prix'!C$14="","",'Notation du prix'!C$14)</f>
        <v/>
      </c>
      <c r="F21" s="53" t="str">
        <f>IF('Notation du prix'!C$14="","",$I$10)</f>
        <v/>
      </c>
      <c r="G21" s="77" t="str">
        <f t="shared" ref="G21:G34" si="0">IF($E21="","",($E21*$F21))</f>
        <v/>
      </c>
      <c r="H21" s="54"/>
      <c r="I21" s="239" t="e">
        <f>'Notation du critère 2'!V38</f>
        <v>#VALUE!</v>
      </c>
      <c r="J21" s="53" t="str">
        <f>IF('Notation du prix'!C$14="","",$I$11)</f>
        <v/>
      </c>
      <c r="K21" s="77" t="e">
        <f t="shared" ref="K21:K34" si="1">IF($I21="","",($I21*$J21))</f>
        <v>#VALUE!</v>
      </c>
      <c r="L21" s="54"/>
      <c r="M21" s="238">
        <f>'Notation du critère 3'!V29</f>
        <v>0</v>
      </c>
      <c r="N21" s="53" t="str">
        <f>IF('Notation du prix'!C$14="","",$I$12)</f>
        <v/>
      </c>
      <c r="O21" s="77" t="e">
        <f t="shared" ref="O21:O34" si="2">IF($M21="","",($M21*$N21))</f>
        <v>#VALUE!</v>
      </c>
      <c r="P21" s="54"/>
      <c r="Q21" s="238">
        <f>'Notation du critère 4'!V49</f>
        <v>0</v>
      </c>
      <c r="R21" s="53" t="str">
        <f>IF('Notation du prix'!C$14="","",$I$13)</f>
        <v/>
      </c>
      <c r="S21" s="77" t="e">
        <f t="shared" ref="S21:S34" si="3">IF($Q21="","",($Q21*$R21))</f>
        <v>#VALUE!</v>
      </c>
      <c r="T21" s="54"/>
      <c r="U21" s="238">
        <f>'Notation du critère 5'!V35</f>
        <v>0</v>
      </c>
      <c r="V21" s="53" t="str">
        <f>IF('Notation du prix'!C$14="","",$I$14)</f>
        <v/>
      </c>
      <c r="W21" s="77" t="e">
        <f t="shared" ref="W21:W34" si="4">IF($U21="","",($U21*$V21))</f>
        <v>#VALUE!</v>
      </c>
      <c r="Y21" s="75" t="str">
        <f t="shared" ref="Y21:Y34" si="5">IF($G21="","",SUM($W21,$S21,$O21,$K21,$G21))</f>
        <v/>
      </c>
      <c r="AA21" s="182" t="str">
        <f>IF('Analyse multicritères'!C21="","",RANK(Y21,Y$20:Y$34))</f>
        <v/>
      </c>
    </row>
    <row r="22" spans="1:27" ht="15">
      <c r="A22" s="33">
        <v>3</v>
      </c>
      <c r="B22" s="56" t="str">
        <f>IF('Notation du prix'!D$12="","",'Notation du prix'!D$12)</f>
        <v>xxx</v>
      </c>
      <c r="C22" s="57" t="str">
        <f>IF('Notation du prix'!D$13="","",'Notation du prix'!D$13)</f>
        <v/>
      </c>
      <c r="E22" s="238" t="str">
        <f>IF('Notation du prix'!D$14="","",'Notation du prix'!D$14)</f>
        <v/>
      </c>
      <c r="F22" s="53" t="str">
        <f>IF('Notation du prix'!D$14="","",$I$10)</f>
        <v/>
      </c>
      <c r="G22" s="77" t="str">
        <f t="shared" si="0"/>
        <v/>
      </c>
      <c r="H22" s="54"/>
      <c r="I22" s="239" t="e">
        <f>'Notation du critère 2'!W38</f>
        <v>#VALUE!</v>
      </c>
      <c r="J22" s="53" t="str">
        <f>IF('Notation du prix'!D$14="","",$I$11)</f>
        <v/>
      </c>
      <c r="K22" s="77" t="e">
        <f t="shared" si="1"/>
        <v>#VALUE!</v>
      </c>
      <c r="L22" s="54"/>
      <c r="M22" s="238">
        <f>'Notation du critère 3'!W29</f>
        <v>0</v>
      </c>
      <c r="N22" s="53" t="str">
        <f>IF('Notation du prix'!D$14="","",$I$12)</f>
        <v/>
      </c>
      <c r="O22" s="77" t="e">
        <f t="shared" si="2"/>
        <v>#VALUE!</v>
      </c>
      <c r="P22" s="54"/>
      <c r="Q22" s="238">
        <f>'Notation du critère 4'!W49</f>
        <v>0</v>
      </c>
      <c r="R22" s="53" t="str">
        <f>IF('Notation du prix'!D$14="","",$I$13)</f>
        <v/>
      </c>
      <c r="S22" s="77" t="e">
        <f t="shared" si="3"/>
        <v>#VALUE!</v>
      </c>
      <c r="T22" s="54"/>
      <c r="U22" s="238">
        <f>'Notation du critère 5'!W35</f>
        <v>0</v>
      </c>
      <c r="V22" s="53" t="str">
        <f>IF('Notation du prix'!D$14="","",$I$14)</f>
        <v/>
      </c>
      <c r="W22" s="77" t="e">
        <f t="shared" si="4"/>
        <v>#VALUE!</v>
      </c>
      <c r="Y22" s="75" t="str">
        <f t="shared" si="5"/>
        <v/>
      </c>
      <c r="AA22" s="182" t="str">
        <f>IF('Analyse multicritères'!C22="","",RANK(Y22,Y$20:Y$34))</f>
        <v/>
      </c>
    </row>
    <row r="23" spans="1:27" ht="15">
      <c r="A23" s="33">
        <v>4</v>
      </c>
      <c r="B23" s="56" t="str">
        <f>IF('Notation du prix'!E$12="","",'Notation du prix'!E$12)</f>
        <v>xxx</v>
      </c>
      <c r="C23" s="57" t="str">
        <f>IF('Notation du prix'!E$13="","",'Notation du prix'!E$13)</f>
        <v/>
      </c>
      <c r="E23" s="238" t="str">
        <f>IF('Notation du prix'!E$14="","",'Notation du prix'!E$14)</f>
        <v/>
      </c>
      <c r="F23" s="53" t="str">
        <f>IF('Notation du prix'!E$14="","",$I$10)</f>
        <v/>
      </c>
      <c r="G23" s="77" t="str">
        <f t="shared" si="0"/>
        <v/>
      </c>
      <c r="H23" s="54"/>
      <c r="I23" s="239" t="e">
        <f>'Notation du critère 2'!X38</f>
        <v>#VALUE!</v>
      </c>
      <c r="J23" s="53" t="str">
        <f>IF('Notation du prix'!E$14="","",$I$11)</f>
        <v/>
      </c>
      <c r="K23" s="77" t="e">
        <f t="shared" si="1"/>
        <v>#VALUE!</v>
      </c>
      <c r="L23" s="54"/>
      <c r="M23" s="238">
        <f>'Notation du critère 3'!X29</f>
        <v>0</v>
      </c>
      <c r="N23" s="53" t="str">
        <f>IF('Notation du prix'!E$14="","",$I$12)</f>
        <v/>
      </c>
      <c r="O23" s="77" t="e">
        <f t="shared" si="2"/>
        <v>#VALUE!</v>
      </c>
      <c r="P23" s="54"/>
      <c r="Q23" s="238">
        <f>'Notation du critère 4'!X49</f>
        <v>0</v>
      </c>
      <c r="R23" s="53" t="str">
        <f>IF('Notation du prix'!E$14="","",$I$13)</f>
        <v/>
      </c>
      <c r="S23" s="77" t="e">
        <f t="shared" si="3"/>
        <v>#VALUE!</v>
      </c>
      <c r="T23" s="54"/>
      <c r="U23" s="238">
        <f>'Notation du critère 5'!X35</f>
        <v>0</v>
      </c>
      <c r="V23" s="53" t="str">
        <f>IF('Notation du prix'!E$14="","",$I$14)</f>
        <v/>
      </c>
      <c r="W23" s="77" t="e">
        <f t="shared" si="4"/>
        <v>#VALUE!</v>
      </c>
      <c r="Y23" s="75" t="str">
        <f t="shared" si="5"/>
        <v/>
      </c>
      <c r="AA23" s="182" t="str">
        <f>IF('Analyse multicritères'!C23="","",RANK(Y23,Y$20:Y$34))</f>
        <v/>
      </c>
    </row>
    <row r="24" spans="1:27" ht="15">
      <c r="A24" s="33">
        <v>5</v>
      </c>
      <c r="B24" s="56" t="str">
        <f>IF('Notation du prix'!F$12="","",'Notation du prix'!F$12)</f>
        <v>xxx</v>
      </c>
      <c r="C24" s="57" t="str">
        <f>IF('Notation du prix'!F$13="","",'Notation du prix'!F$13)</f>
        <v/>
      </c>
      <c r="E24" s="238" t="str">
        <f>IF('Notation du prix'!F$14="","",'Notation du prix'!F$14)</f>
        <v/>
      </c>
      <c r="F24" s="53" t="str">
        <f>IF('Notation du prix'!F$14="","",$I$10)</f>
        <v/>
      </c>
      <c r="G24" s="77" t="str">
        <f t="shared" si="0"/>
        <v/>
      </c>
      <c r="H24" s="54"/>
      <c r="I24" s="239" t="e">
        <f>'Notation du critère 2'!Y38</f>
        <v>#VALUE!</v>
      </c>
      <c r="J24" s="53" t="str">
        <f>IF('Notation du prix'!F$14="","",$I$11)</f>
        <v/>
      </c>
      <c r="K24" s="77" t="e">
        <f t="shared" si="1"/>
        <v>#VALUE!</v>
      </c>
      <c r="L24" s="54"/>
      <c r="M24" s="238">
        <f>'Notation du critère 3'!Y29</f>
        <v>0</v>
      </c>
      <c r="N24" s="53" t="str">
        <f>IF('Notation du prix'!F$14="","",$I$12)</f>
        <v/>
      </c>
      <c r="O24" s="77" t="e">
        <f t="shared" si="2"/>
        <v>#VALUE!</v>
      </c>
      <c r="P24" s="54"/>
      <c r="Q24" s="238">
        <f>'Notation du critère 4'!Y49</f>
        <v>0</v>
      </c>
      <c r="R24" s="53" t="str">
        <f>IF('Notation du prix'!F$14="","",$I$13)</f>
        <v/>
      </c>
      <c r="S24" s="77" t="e">
        <f t="shared" si="3"/>
        <v>#VALUE!</v>
      </c>
      <c r="T24" s="54"/>
      <c r="U24" s="238">
        <f>'Notation du critère 5'!Y35</f>
        <v>0</v>
      </c>
      <c r="V24" s="53" t="str">
        <f>IF('Notation du prix'!F$14="","",$I$14)</f>
        <v/>
      </c>
      <c r="W24" s="77" t="e">
        <f t="shared" si="4"/>
        <v>#VALUE!</v>
      </c>
      <c r="Y24" s="75" t="str">
        <f t="shared" si="5"/>
        <v/>
      </c>
      <c r="AA24" s="182" t="str">
        <f>IF('Analyse multicritères'!C24="","",RANK(Y24,Y$20:Y$34))</f>
        <v/>
      </c>
    </row>
    <row r="25" spans="1:27" ht="15">
      <c r="A25" s="33">
        <v>6</v>
      </c>
      <c r="B25" s="56" t="str">
        <f>IF('Notation du prix'!G$12="","",'Notation du prix'!G$12)</f>
        <v>xxx</v>
      </c>
      <c r="C25" s="57" t="str">
        <f>IF('Notation du prix'!G$13="","",'Notation du prix'!G$13)</f>
        <v/>
      </c>
      <c r="E25" s="238" t="str">
        <f>IF('Notation du prix'!G$14="","",'Notation du prix'!G$14)</f>
        <v/>
      </c>
      <c r="F25" s="53" t="str">
        <f>IF('Notation du prix'!G$14="","",$I$10)</f>
        <v/>
      </c>
      <c r="G25" s="77" t="str">
        <f t="shared" si="0"/>
        <v/>
      </c>
      <c r="H25" s="54"/>
      <c r="I25" s="239" t="e">
        <f>'Notation du critère 2'!Z38</f>
        <v>#VALUE!</v>
      </c>
      <c r="J25" s="53" t="str">
        <f>IF('Notation du prix'!G$14="","",$I$11)</f>
        <v/>
      </c>
      <c r="K25" s="77" t="e">
        <f t="shared" si="1"/>
        <v>#VALUE!</v>
      </c>
      <c r="L25" s="54"/>
      <c r="M25" s="238">
        <f>'Notation du critère 3'!Z29</f>
        <v>0</v>
      </c>
      <c r="N25" s="53" t="str">
        <f>IF('Notation du prix'!G$14="","",$I$12)</f>
        <v/>
      </c>
      <c r="O25" s="77" t="e">
        <f t="shared" si="2"/>
        <v>#VALUE!</v>
      </c>
      <c r="P25" s="54"/>
      <c r="Q25" s="238">
        <f>'Notation du critère 4'!Z49</f>
        <v>0</v>
      </c>
      <c r="R25" s="53" t="str">
        <f>IF('Notation du prix'!G$14="","",$I$13)</f>
        <v/>
      </c>
      <c r="S25" s="77" t="e">
        <f t="shared" si="3"/>
        <v>#VALUE!</v>
      </c>
      <c r="T25" s="54"/>
      <c r="U25" s="238">
        <f>'Notation du critère 5'!Z35</f>
        <v>0</v>
      </c>
      <c r="V25" s="53" t="str">
        <f>IF('Notation du prix'!G$14="","",$I$14)</f>
        <v/>
      </c>
      <c r="W25" s="77" t="e">
        <f t="shared" si="4"/>
        <v>#VALUE!</v>
      </c>
      <c r="Y25" s="75" t="str">
        <f t="shared" si="5"/>
        <v/>
      </c>
      <c r="AA25" s="182" t="str">
        <f>IF('Analyse multicritères'!C25="","",RANK(Y25,Y$20:Y$34))</f>
        <v/>
      </c>
    </row>
    <row r="26" spans="1:27" ht="15">
      <c r="A26" s="33">
        <v>7</v>
      </c>
      <c r="B26" s="56" t="str">
        <f>IF('Notation du prix'!H$12="","",'Notation du prix'!H$12)</f>
        <v>xxx</v>
      </c>
      <c r="C26" s="57" t="str">
        <f>IF('Notation du prix'!H$13="","",'Notation du prix'!H$13)</f>
        <v/>
      </c>
      <c r="E26" s="238" t="str">
        <f>IF('Notation du prix'!H$14="","",'Notation du prix'!H$14)</f>
        <v/>
      </c>
      <c r="F26" s="53" t="str">
        <f>IF('Notation du prix'!H$14="","",$I$10)</f>
        <v/>
      </c>
      <c r="G26" s="77" t="str">
        <f t="shared" si="0"/>
        <v/>
      </c>
      <c r="H26" s="54"/>
      <c r="I26" s="239" t="e">
        <f>'Notation du critère 2'!AA38</f>
        <v>#VALUE!</v>
      </c>
      <c r="J26" s="53" t="str">
        <f>IF('Notation du prix'!H$14="","",$I$11)</f>
        <v/>
      </c>
      <c r="K26" s="77" t="e">
        <f t="shared" si="1"/>
        <v>#VALUE!</v>
      </c>
      <c r="L26" s="54"/>
      <c r="M26" s="238">
        <f>'Notation du critère 3'!AA29</f>
        <v>0</v>
      </c>
      <c r="N26" s="53" t="str">
        <f>IF('Notation du prix'!H$14="","",$I$12)</f>
        <v/>
      </c>
      <c r="O26" s="77" t="e">
        <f t="shared" si="2"/>
        <v>#VALUE!</v>
      </c>
      <c r="P26" s="54"/>
      <c r="Q26" s="238">
        <f>'Notation du critère 4'!AA49</f>
        <v>0</v>
      </c>
      <c r="R26" s="53" t="str">
        <f>IF('Notation du prix'!H$14="","",$I$13)</f>
        <v/>
      </c>
      <c r="S26" s="77" t="e">
        <f t="shared" si="3"/>
        <v>#VALUE!</v>
      </c>
      <c r="T26" s="54"/>
      <c r="U26" s="238">
        <f>'Notation du critère 5'!AA35</f>
        <v>0</v>
      </c>
      <c r="V26" s="53" t="str">
        <f>IF('Notation du prix'!H$14="","",$I$14)</f>
        <v/>
      </c>
      <c r="W26" s="77" t="e">
        <f t="shared" si="4"/>
        <v>#VALUE!</v>
      </c>
      <c r="Y26" s="75" t="str">
        <f t="shared" si="5"/>
        <v/>
      </c>
      <c r="AA26" s="182" t="str">
        <f>IF('Analyse multicritères'!C26="","",RANK(Y26,Y$20:Y$34))</f>
        <v/>
      </c>
    </row>
    <row r="27" spans="1:27" ht="15">
      <c r="A27" s="33">
        <v>8</v>
      </c>
      <c r="B27" s="56" t="str">
        <f>IF('Notation du prix'!I$12="","",'Notation du prix'!I$12)</f>
        <v>xxx</v>
      </c>
      <c r="C27" s="57" t="str">
        <f>IF('Notation du prix'!I$13="","",'Notation du prix'!I$13)</f>
        <v/>
      </c>
      <c r="E27" s="238" t="str">
        <f>IF('Notation du prix'!I$14="","",'Notation du prix'!I$14)</f>
        <v/>
      </c>
      <c r="F27" s="53" t="str">
        <f>IF('Notation du prix'!I$14="","",$I$10)</f>
        <v/>
      </c>
      <c r="G27" s="77" t="str">
        <f t="shared" si="0"/>
        <v/>
      </c>
      <c r="H27" s="54"/>
      <c r="I27" s="239" t="e">
        <f>'Notation du critère 2'!AB38</f>
        <v>#VALUE!</v>
      </c>
      <c r="J27" s="53" t="str">
        <f>IF('Notation du prix'!I$14="","",$I$11)</f>
        <v/>
      </c>
      <c r="K27" s="77" t="e">
        <f t="shared" si="1"/>
        <v>#VALUE!</v>
      </c>
      <c r="L27" s="54"/>
      <c r="M27" s="238">
        <f>'Notation du critère 3'!AB29</f>
        <v>0</v>
      </c>
      <c r="N27" s="53" t="str">
        <f>IF('Notation du prix'!I$14="","",$I$12)</f>
        <v/>
      </c>
      <c r="O27" s="77" t="e">
        <f t="shared" si="2"/>
        <v>#VALUE!</v>
      </c>
      <c r="P27" s="54"/>
      <c r="Q27" s="238">
        <f>'Notation du critère 4'!AB49</f>
        <v>0</v>
      </c>
      <c r="R27" s="53" t="str">
        <f>IF('Notation du prix'!I$14="","",$I$13)</f>
        <v/>
      </c>
      <c r="S27" s="77" t="e">
        <f t="shared" si="3"/>
        <v>#VALUE!</v>
      </c>
      <c r="T27" s="54"/>
      <c r="U27" s="238">
        <f>'Notation du critère 5'!AB35</f>
        <v>0</v>
      </c>
      <c r="V27" s="53" t="str">
        <f>IF('Notation du prix'!I$14="","",$I$14)</f>
        <v/>
      </c>
      <c r="W27" s="77" t="e">
        <f t="shared" si="4"/>
        <v>#VALUE!</v>
      </c>
      <c r="Y27" s="75" t="str">
        <f t="shared" si="5"/>
        <v/>
      </c>
      <c r="AA27" s="182" t="str">
        <f>IF('Analyse multicritères'!C27="","",RANK(Y27,Y$20:Y$34))</f>
        <v/>
      </c>
    </row>
    <row r="28" spans="1:27" ht="15">
      <c r="A28" s="33">
        <v>9</v>
      </c>
      <c r="B28" s="56" t="str">
        <f>IF('Notation du prix'!J$12="","",'Notation du prix'!J$12)</f>
        <v>xxx</v>
      </c>
      <c r="C28" s="57" t="str">
        <f>IF('Notation du prix'!J$13="","",'Notation du prix'!J$13)</f>
        <v/>
      </c>
      <c r="E28" s="238" t="str">
        <f>IF('Notation du prix'!J$14="","",'Notation du prix'!J$14)</f>
        <v/>
      </c>
      <c r="F28" s="53" t="str">
        <f>IF('Notation du prix'!J$14="","",$I$10)</f>
        <v/>
      </c>
      <c r="G28" s="77" t="str">
        <f t="shared" si="0"/>
        <v/>
      </c>
      <c r="H28" s="54"/>
      <c r="I28" s="239" t="e">
        <f>'Notation du critère 2'!AC38</f>
        <v>#VALUE!</v>
      </c>
      <c r="J28" s="53" t="str">
        <f>IF('Notation du prix'!J$14="","",$I$11)</f>
        <v/>
      </c>
      <c r="K28" s="77" t="e">
        <f t="shared" si="1"/>
        <v>#VALUE!</v>
      </c>
      <c r="L28" s="54"/>
      <c r="M28" s="238">
        <f>'Notation du critère 3'!AC29</f>
        <v>0</v>
      </c>
      <c r="N28" s="53" t="str">
        <f>IF('Notation du prix'!J$14="","",$I$12)</f>
        <v/>
      </c>
      <c r="O28" s="77" t="e">
        <f t="shared" si="2"/>
        <v>#VALUE!</v>
      </c>
      <c r="P28" s="54"/>
      <c r="Q28" s="238">
        <f>'Notation du critère 4'!AC49</f>
        <v>0</v>
      </c>
      <c r="R28" s="53" t="str">
        <f>IF('Notation du prix'!J$14="","",$I$13)</f>
        <v/>
      </c>
      <c r="S28" s="77" t="e">
        <f t="shared" si="3"/>
        <v>#VALUE!</v>
      </c>
      <c r="T28" s="54"/>
      <c r="U28" s="238">
        <f>'Notation du critère 5'!AC35</f>
        <v>0</v>
      </c>
      <c r="V28" s="53" t="str">
        <f>IF('Notation du prix'!J$14="","",$I$14)</f>
        <v/>
      </c>
      <c r="W28" s="77" t="e">
        <f t="shared" si="4"/>
        <v>#VALUE!</v>
      </c>
      <c r="Y28" s="75" t="str">
        <f t="shared" si="5"/>
        <v/>
      </c>
      <c r="AA28" s="182" t="str">
        <f>IF('Analyse multicritères'!C28="","",RANK(Y28,Y$20:Y$34))</f>
        <v/>
      </c>
    </row>
    <row r="29" spans="1:27" ht="15">
      <c r="A29" s="33">
        <v>10</v>
      </c>
      <c r="B29" s="56" t="str">
        <f>IF('Notation du prix'!K$12="","",'Notation du prix'!K$12)</f>
        <v>xxx</v>
      </c>
      <c r="C29" s="57" t="str">
        <f>IF('Notation du prix'!K$13="","",'Notation du prix'!K$13)</f>
        <v/>
      </c>
      <c r="E29" s="238" t="str">
        <f>IF('Notation du prix'!K$14="","",'Notation du prix'!K$14)</f>
        <v/>
      </c>
      <c r="F29" s="53" t="str">
        <f>IF('Notation du prix'!K$14="","",$I$10)</f>
        <v/>
      </c>
      <c r="G29" s="77" t="str">
        <f t="shared" si="0"/>
        <v/>
      </c>
      <c r="H29" s="54"/>
      <c r="I29" s="239" t="e">
        <f>'Notation du critère 2'!AD38</f>
        <v>#VALUE!</v>
      </c>
      <c r="J29" s="53" t="str">
        <f>IF('Notation du prix'!K$14="","",$I$11)</f>
        <v/>
      </c>
      <c r="K29" s="77" t="e">
        <f t="shared" si="1"/>
        <v>#VALUE!</v>
      </c>
      <c r="L29" s="54"/>
      <c r="M29" s="238">
        <f>'Notation du critère 3'!AD29</f>
        <v>0</v>
      </c>
      <c r="N29" s="53" t="str">
        <f>IF('Notation du prix'!K$14="","",$I$12)</f>
        <v/>
      </c>
      <c r="O29" s="77" t="e">
        <f t="shared" si="2"/>
        <v>#VALUE!</v>
      </c>
      <c r="P29" s="54"/>
      <c r="Q29" s="238">
        <f>'Notation du critère 4'!AD49</f>
        <v>0</v>
      </c>
      <c r="R29" s="53" t="str">
        <f>IF('Notation du prix'!K$14="","",$I$13)</f>
        <v/>
      </c>
      <c r="S29" s="77" t="e">
        <f t="shared" si="3"/>
        <v>#VALUE!</v>
      </c>
      <c r="T29" s="54"/>
      <c r="U29" s="238">
        <f>'Notation du critère 5'!AD35</f>
        <v>0</v>
      </c>
      <c r="V29" s="53" t="str">
        <f>IF('Notation du prix'!K$14="","",$I$14)</f>
        <v/>
      </c>
      <c r="W29" s="77" t="e">
        <f t="shared" si="4"/>
        <v>#VALUE!</v>
      </c>
      <c r="Y29" s="75" t="str">
        <f t="shared" si="5"/>
        <v/>
      </c>
      <c r="AA29" s="182" t="str">
        <f>IF('Analyse multicritères'!C29="","",RANK(Y29,Y$20:Y$34))</f>
        <v/>
      </c>
    </row>
    <row r="30" spans="1:27" ht="15">
      <c r="A30" s="33">
        <v>11</v>
      </c>
      <c r="B30" s="56" t="str">
        <f>IF('Notation du prix'!L$12="","",'Notation du prix'!L$12)</f>
        <v>xxx</v>
      </c>
      <c r="C30" s="57" t="str">
        <f>IF('Notation du prix'!L$13="","",'Notation du prix'!L$13)</f>
        <v/>
      </c>
      <c r="E30" s="238" t="str">
        <f>IF('Notation du prix'!L$14="","",'Notation du prix'!L$14)</f>
        <v/>
      </c>
      <c r="F30" s="53" t="str">
        <f>IF('Notation du prix'!L$14="","",$I$10)</f>
        <v/>
      </c>
      <c r="G30" s="77" t="str">
        <f t="shared" si="0"/>
        <v/>
      </c>
      <c r="H30" s="54"/>
      <c r="I30" s="239" t="e">
        <f>'Notation du critère 2'!AE38</f>
        <v>#VALUE!</v>
      </c>
      <c r="J30" s="53" t="str">
        <f>IF('Notation du prix'!L$14="","",$I$11)</f>
        <v/>
      </c>
      <c r="K30" s="77" t="e">
        <f t="shared" si="1"/>
        <v>#VALUE!</v>
      </c>
      <c r="L30" s="54"/>
      <c r="M30" s="238">
        <f>'Notation du critère 3'!AE29</f>
        <v>0</v>
      </c>
      <c r="N30" s="53" t="str">
        <f>IF('Notation du prix'!L$14="","",$I$12)</f>
        <v/>
      </c>
      <c r="O30" s="77" t="e">
        <f t="shared" si="2"/>
        <v>#VALUE!</v>
      </c>
      <c r="P30" s="54"/>
      <c r="Q30" s="238">
        <f>'Notation du critère 4'!AE49</f>
        <v>0</v>
      </c>
      <c r="R30" s="53" t="str">
        <f>IF('Notation du prix'!L$14="","",$I$13)</f>
        <v/>
      </c>
      <c r="S30" s="77" t="e">
        <f t="shared" si="3"/>
        <v>#VALUE!</v>
      </c>
      <c r="T30" s="54"/>
      <c r="U30" s="238">
        <f>'Notation du critère 5'!AE35</f>
        <v>0</v>
      </c>
      <c r="V30" s="53" t="str">
        <f>IF('Notation du prix'!L$14="","",$I$14)</f>
        <v/>
      </c>
      <c r="W30" s="77" t="e">
        <f t="shared" si="4"/>
        <v>#VALUE!</v>
      </c>
      <c r="Y30" s="75" t="str">
        <f t="shared" si="5"/>
        <v/>
      </c>
      <c r="AA30" s="182" t="str">
        <f>IF('Analyse multicritères'!C30="","",RANK(Y30,Y$20:Y$34))</f>
        <v/>
      </c>
    </row>
    <row r="31" spans="1:27" ht="15">
      <c r="A31" s="33">
        <v>12</v>
      </c>
      <c r="B31" s="56" t="str">
        <f>IF('Notation du prix'!M$12="","",'Notation du prix'!M$12)</f>
        <v>xxx</v>
      </c>
      <c r="C31" s="57" t="str">
        <f>IF('Notation du prix'!M$13="","",'Notation du prix'!M$13)</f>
        <v/>
      </c>
      <c r="E31" s="238" t="str">
        <f>IF('Notation du prix'!M$14="","",'Notation du prix'!M$14)</f>
        <v/>
      </c>
      <c r="F31" s="53" t="str">
        <f>IF('Notation du prix'!M$14="","",$I$10)</f>
        <v/>
      </c>
      <c r="G31" s="77" t="str">
        <f t="shared" si="0"/>
        <v/>
      </c>
      <c r="H31" s="54"/>
      <c r="I31" s="239" t="e">
        <f>'Notation du critère 2'!AF38</f>
        <v>#VALUE!</v>
      </c>
      <c r="J31" s="53" t="str">
        <f>IF('Notation du prix'!M$14="","",$I$11)</f>
        <v/>
      </c>
      <c r="K31" s="77" t="e">
        <f t="shared" si="1"/>
        <v>#VALUE!</v>
      </c>
      <c r="L31" s="54"/>
      <c r="M31" s="238">
        <f>'Notation du critère 3'!AF29</f>
        <v>0</v>
      </c>
      <c r="N31" s="53" t="str">
        <f>IF('Notation du prix'!M$14="","",$I$12)</f>
        <v/>
      </c>
      <c r="O31" s="77" t="e">
        <f t="shared" si="2"/>
        <v>#VALUE!</v>
      </c>
      <c r="P31" s="54"/>
      <c r="Q31" s="238">
        <f>'Notation du critère 4'!AF49</f>
        <v>0</v>
      </c>
      <c r="R31" s="53" t="str">
        <f>IF('Notation du prix'!M$14="","",$I$13)</f>
        <v/>
      </c>
      <c r="S31" s="77" t="e">
        <f t="shared" si="3"/>
        <v>#VALUE!</v>
      </c>
      <c r="T31" s="54"/>
      <c r="U31" s="238">
        <f>'Notation du critère 5'!AF35</f>
        <v>0</v>
      </c>
      <c r="V31" s="53" t="str">
        <f>IF('Notation du prix'!M$14="","",$I$14)</f>
        <v/>
      </c>
      <c r="W31" s="77" t="e">
        <f t="shared" si="4"/>
        <v>#VALUE!</v>
      </c>
      <c r="Y31" s="75" t="str">
        <f t="shared" si="5"/>
        <v/>
      </c>
      <c r="AA31" s="182" t="str">
        <f>IF('Analyse multicritères'!C31="","",RANK(Y31,Y$20:Y$34))</f>
        <v/>
      </c>
    </row>
    <row r="32" spans="1:27" ht="15">
      <c r="A32" s="33">
        <v>13</v>
      </c>
      <c r="B32" s="56" t="str">
        <f>IF('Notation du prix'!N$12="","",'Notation du prix'!N$12)</f>
        <v>xxx</v>
      </c>
      <c r="C32" s="57" t="str">
        <f>IF('Notation du prix'!N$13="","",'Notation du prix'!N$13)</f>
        <v/>
      </c>
      <c r="E32" s="238" t="str">
        <f>IF('Notation du prix'!N$14="","",'Notation du prix'!N$14)</f>
        <v/>
      </c>
      <c r="F32" s="53" t="str">
        <f>IF('Notation du prix'!N$14="","",$I$10)</f>
        <v/>
      </c>
      <c r="G32" s="77" t="str">
        <f t="shared" si="0"/>
        <v/>
      </c>
      <c r="H32" s="54"/>
      <c r="I32" s="239" t="e">
        <f>'Notation du critère 2'!AG38</f>
        <v>#VALUE!</v>
      </c>
      <c r="J32" s="53" t="str">
        <f>IF('Notation du prix'!N$14="","",$I$11)</f>
        <v/>
      </c>
      <c r="K32" s="77" t="e">
        <f t="shared" si="1"/>
        <v>#VALUE!</v>
      </c>
      <c r="L32" s="54"/>
      <c r="M32" s="238">
        <f>'Notation du critère 3'!AG29</f>
        <v>0</v>
      </c>
      <c r="N32" s="53" t="str">
        <f>IF('Notation du prix'!N$14="","",$I$12)</f>
        <v/>
      </c>
      <c r="O32" s="77" t="e">
        <f t="shared" si="2"/>
        <v>#VALUE!</v>
      </c>
      <c r="P32" s="54"/>
      <c r="Q32" s="238">
        <f>'Notation du critère 4'!AG49</f>
        <v>0</v>
      </c>
      <c r="R32" s="53" t="str">
        <f>IF('Notation du prix'!N$14="","",$I$13)</f>
        <v/>
      </c>
      <c r="S32" s="77" t="e">
        <f t="shared" si="3"/>
        <v>#VALUE!</v>
      </c>
      <c r="T32" s="54"/>
      <c r="U32" s="238">
        <f>'Notation du critère 5'!AG35</f>
        <v>0</v>
      </c>
      <c r="V32" s="53" t="str">
        <f>IF('Notation du prix'!N$14="","",$I$14)</f>
        <v/>
      </c>
      <c r="W32" s="77" t="e">
        <f t="shared" si="4"/>
        <v>#VALUE!</v>
      </c>
      <c r="Y32" s="75" t="str">
        <f t="shared" si="5"/>
        <v/>
      </c>
      <c r="AA32" s="182" t="str">
        <f>IF('Analyse multicritères'!C32="","",RANK(Y32,Y$20:Y$34))</f>
        <v/>
      </c>
    </row>
    <row r="33" spans="1:27" ht="15">
      <c r="A33" s="33">
        <v>14</v>
      </c>
      <c r="B33" s="56" t="str">
        <f>IF('Notation du prix'!O$12="","",'Notation du prix'!O$12)</f>
        <v>xxx</v>
      </c>
      <c r="C33" s="57" t="str">
        <f>IF('Notation du prix'!O$13="","",'Notation du prix'!O$13)</f>
        <v/>
      </c>
      <c r="E33" s="238" t="str">
        <f>IF('Notation du prix'!O$14="","",'Notation du prix'!O$14)</f>
        <v/>
      </c>
      <c r="F33" s="53" t="str">
        <f>IF('Notation du prix'!O$14="","",$I$10)</f>
        <v/>
      </c>
      <c r="G33" s="77" t="str">
        <f t="shared" si="0"/>
        <v/>
      </c>
      <c r="H33" s="54"/>
      <c r="I33" s="239" t="e">
        <f>'Notation du critère 2'!AH38</f>
        <v>#VALUE!</v>
      </c>
      <c r="J33" s="53" t="str">
        <f>IF('Notation du prix'!O$14="","",$I$11)</f>
        <v/>
      </c>
      <c r="K33" s="77" t="e">
        <f t="shared" si="1"/>
        <v>#VALUE!</v>
      </c>
      <c r="L33" s="54"/>
      <c r="M33" s="238">
        <f>'Notation du critère 3'!AH29</f>
        <v>0</v>
      </c>
      <c r="N33" s="53" t="str">
        <f>IF('Notation du prix'!O$14="","",$I$12)</f>
        <v/>
      </c>
      <c r="O33" s="77" t="e">
        <f t="shared" si="2"/>
        <v>#VALUE!</v>
      </c>
      <c r="P33" s="54"/>
      <c r="Q33" s="238">
        <f>'Notation du critère 4'!AH49</f>
        <v>0</v>
      </c>
      <c r="R33" s="53" t="str">
        <f>IF('Notation du prix'!O$14="","",$I$13)</f>
        <v/>
      </c>
      <c r="S33" s="77" t="e">
        <f t="shared" si="3"/>
        <v>#VALUE!</v>
      </c>
      <c r="T33" s="54"/>
      <c r="U33" s="238">
        <f>'Notation du critère 5'!AH35</f>
        <v>0</v>
      </c>
      <c r="V33" s="53" t="str">
        <f>IF('Notation du prix'!O$14="","",$I$14)</f>
        <v/>
      </c>
      <c r="W33" s="77" t="e">
        <f t="shared" si="4"/>
        <v>#VALUE!</v>
      </c>
      <c r="Y33" s="75" t="str">
        <f t="shared" si="5"/>
        <v/>
      </c>
      <c r="AA33" s="182" t="str">
        <f>IF('Analyse multicritères'!C33="","",RANK(Y33,Y$20:Y$34))</f>
        <v/>
      </c>
    </row>
    <row r="34" spans="1:27" ht="15.75" thickBot="1">
      <c r="A34" s="33">
        <v>15</v>
      </c>
      <c r="B34" s="56" t="str">
        <f>IF('Notation du prix'!P$12="","",'Notation du prix'!P$12)</f>
        <v>xxx</v>
      </c>
      <c r="C34" s="57" t="str">
        <f>IF('Notation du prix'!P$13="","",'Notation du prix'!P$13)</f>
        <v/>
      </c>
      <c r="E34" s="238" t="str">
        <f>IF('Notation du prix'!P$14="","",'Notation du prix'!P$14)</f>
        <v/>
      </c>
      <c r="F34" s="53" t="str">
        <f>IF('Notation du prix'!P$14="","",$I$10)</f>
        <v/>
      </c>
      <c r="G34" s="77" t="str">
        <f t="shared" si="0"/>
        <v/>
      </c>
      <c r="H34" s="54"/>
      <c r="I34" s="239" t="e">
        <f>'Notation du critère 2'!AI38</f>
        <v>#VALUE!</v>
      </c>
      <c r="J34" s="53" t="str">
        <f>IF('Notation du prix'!O$14="","",$I$11)</f>
        <v/>
      </c>
      <c r="K34" s="77" t="e">
        <f t="shared" si="1"/>
        <v>#VALUE!</v>
      </c>
      <c r="L34" s="54"/>
      <c r="M34" s="238">
        <f>'Notation du critère 3'!AI29</f>
        <v>0</v>
      </c>
      <c r="N34" s="53" t="str">
        <f>IF('Notation du prix'!P$14="","",$I$12)</f>
        <v/>
      </c>
      <c r="O34" s="77" t="e">
        <f t="shared" si="2"/>
        <v>#VALUE!</v>
      </c>
      <c r="P34" s="54"/>
      <c r="Q34" s="238">
        <f>'Notation du critère 4'!AI49</f>
        <v>0</v>
      </c>
      <c r="R34" s="53" t="str">
        <f>IF('Notation du prix'!P$14="","",$I$13)</f>
        <v/>
      </c>
      <c r="S34" s="77" t="e">
        <f t="shared" si="3"/>
        <v>#VALUE!</v>
      </c>
      <c r="T34" s="54"/>
      <c r="U34" s="238">
        <f>'Notation du critère 5'!AI35</f>
        <v>0</v>
      </c>
      <c r="V34" s="53" t="str">
        <f>IF('Notation du prix'!P$14="","",$I$14)</f>
        <v/>
      </c>
      <c r="W34" s="77" t="e">
        <f t="shared" si="4"/>
        <v>#VALUE!</v>
      </c>
      <c r="Y34" s="76" t="str">
        <f t="shared" si="5"/>
        <v/>
      </c>
      <c r="AA34" s="183" t="str">
        <f>IF('Analyse multicritères'!C34="","",RANK(Y34,Y$20:Y$34))</f>
        <v/>
      </c>
    </row>
    <row r="35" spans="1:27" ht="13.5" thickTop="1"/>
    <row r="36" spans="1:27" ht="13.5" thickBot="1"/>
    <row r="37" spans="1:27" ht="16.5" thickBot="1">
      <c r="B37" s="105" t="s">
        <v>79</v>
      </c>
      <c r="C37" s="392" t="str">
        <f>IF('Notation du prix'!C34:F34="","",'Notation du prix'!C34:F34)</f>
        <v>CITS - CHUV</v>
      </c>
      <c r="D37" s="393"/>
      <c r="E37" s="393"/>
      <c r="F37" s="393"/>
      <c r="G37" s="393"/>
      <c r="H37" s="393"/>
      <c r="I37" s="393"/>
      <c r="J37" s="393"/>
      <c r="K37" s="394"/>
    </row>
    <row r="38" spans="1:27">
      <c r="G38" s="150"/>
    </row>
  </sheetData>
  <sheetProtection sheet="1" objects="1" scenarios="1"/>
  <mergeCells count="14">
    <mergeCell ref="C37:K37"/>
    <mergeCell ref="I1:AA1"/>
    <mergeCell ref="I3:AA3"/>
    <mergeCell ref="I5:AA5"/>
    <mergeCell ref="I7:AA7"/>
    <mergeCell ref="Y10:AA10"/>
    <mergeCell ref="B14:G14"/>
    <mergeCell ref="B10:G10"/>
    <mergeCell ref="Y12:AA12"/>
    <mergeCell ref="B11:G11"/>
    <mergeCell ref="B12:G12"/>
    <mergeCell ref="B13:G13"/>
    <mergeCell ref="Q10:S10"/>
    <mergeCell ref="Q12:S12"/>
  </mergeCells>
  <phoneticPr fontId="0" type="noConversion"/>
  <printOptions horizontalCentered="1" verticalCentered="1"/>
  <pageMargins left="0.59055118110236227" right="0.59055118110236227" top="0.39370078740157483" bottom="0.39370078740157483" header="0.39370078740157483" footer="0.23622047244094491"/>
  <pageSetup paperSize="9" scale="82" orientation="landscape" r:id="rId1"/>
  <headerFooter alignWithMargins="0">
    <oddFooter>&amp;CARC_FORMULAIRE_4535 - CIT-S 15.04.14</oddFooter>
  </headerFooter>
  <drawing r:id="rId2"/>
</worksheet>
</file>

<file path=xl/worksheets/sheet11.xml><?xml version="1.0" encoding="utf-8"?>
<worksheet xmlns="http://schemas.openxmlformats.org/spreadsheetml/2006/main" xmlns:r="http://schemas.openxmlformats.org/officeDocument/2006/relationships">
  <sheetPr codeName="Feuil3">
    <pageSetUpPr fitToPage="1"/>
  </sheetPr>
  <dimension ref="A1:AL35"/>
  <sheetViews>
    <sheetView zoomScaleNormal="100" workbookViewId="0">
      <selection activeCell="B16" sqref="B16"/>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407" t="str">
        <f>IF('Notation du prix'!F$1="","",'Notation du prix'!F$1)</f>
        <v/>
      </c>
      <c r="J1" s="408"/>
      <c r="K1" s="408"/>
      <c r="L1" s="408"/>
      <c r="M1" s="408"/>
      <c r="N1" s="408"/>
      <c r="O1" s="408"/>
      <c r="P1" s="408"/>
      <c r="Q1" s="408"/>
      <c r="R1" s="408"/>
      <c r="S1" s="408"/>
      <c r="T1" s="408"/>
      <c r="U1" s="408"/>
      <c r="V1" s="408"/>
      <c r="W1" s="408"/>
      <c r="X1" s="408"/>
      <c r="Y1" s="408"/>
      <c r="Z1" s="408"/>
      <c r="AA1" s="409"/>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407" t="str">
        <f>IF('Notation du prix'!F$3="","",'Notation du prix'!F$3)</f>
        <v/>
      </c>
      <c r="J3" s="408"/>
      <c r="K3" s="408"/>
      <c r="L3" s="408"/>
      <c r="M3" s="408"/>
      <c r="N3" s="408"/>
      <c r="O3" s="408"/>
      <c r="P3" s="408"/>
      <c r="Q3" s="408"/>
      <c r="R3" s="408"/>
      <c r="S3" s="408"/>
      <c r="T3" s="408"/>
      <c r="U3" s="408"/>
      <c r="V3" s="408"/>
      <c r="W3" s="408"/>
      <c r="X3" s="408"/>
      <c r="Y3" s="408"/>
      <c r="Z3" s="408"/>
      <c r="AA3" s="409"/>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407" t="str">
        <f>IF('Notation du prix'!F$5="","",'Notation du prix'!F$5)</f>
        <v/>
      </c>
      <c r="J5" s="408"/>
      <c r="K5" s="408"/>
      <c r="L5" s="408"/>
      <c r="M5" s="408"/>
      <c r="N5" s="408"/>
      <c r="O5" s="408"/>
      <c r="P5" s="408"/>
      <c r="Q5" s="408"/>
      <c r="R5" s="408"/>
      <c r="S5" s="408"/>
      <c r="T5" s="408"/>
      <c r="U5" s="408"/>
      <c r="V5" s="408"/>
      <c r="W5" s="408"/>
      <c r="X5" s="408"/>
      <c r="Y5" s="408"/>
      <c r="Z5" s="408"/>
      <c r="AA5" s="409"/>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407" t="str">
        <f>IF('Notation du prix'!F$7="","",'Notation du prix'!F$7)</f>
        <v/>
      </c>
      <c r="J7" s="408"/>
      <c r="K7" s="408"/>
      <c r="L7" s="408"/>
      <c r="M7" s="408"/>
      <c r="N7" s="408"/>
      <c r="O7" s="408"/>
      <c r="P7" s="408"/>
      <c r="Q7" s="408"/>
      <c r="R7" s="408"/>
      <c r="S7" s="408"/>
      <c r="T7" s="408"/>
      <c r="U7" s="408"/>
      <c r="V7" s="408"/>
      <c r="W7" s="408"/>
      <c r="X7" s="408"/>
      <c r="Y7" s="408"/>
      <c r="Z7" s="408"/>
      <c r="AA7" s="409"/>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416" t="str">
        <f>IF('Analyse multicritères'!B10:G10="","",'Analyse multicritères'!B10:G10)</f>
        <v>PRIX</v>
      </c>
      <c r="C10" s="417"/>
      <c r="D10" s="417"/>
      <c r="E10" s="417"/>
      <c r="F10" s="417"/>
      <c r="G10" s="418"/>
      <c r="H10" s="59"/>
      <c r="I10" s="73">
        <f>IF('Analyse multicritères'!I10="","",'Analyse multicritères'!I10)</f>
        <v>40</v>
      </c>
      <c r="J10" s="34" t="s">
        <v>50</v>
      </c>
      <c r="O10" s="35" t="s">
        <v>64</v>
      </c>
      <c r="P10" s="60"/>
      <c r="Q10" s="410" t="str">
        <f>IF('Analyse multicritères'!Q10:S10="","",'Analyse multicritères'!Q10:S10)</f>
        <v/>
      </c>
      <c r="R10" s="411"/>
      <c r="S10" s="412"/>
      <c r="W10" s="61" t="s">
        <v>65</v>
      </c>
      <c r="X10" s="60"/>
      <c r="Y10" s="410" t="str">
        <f>IF('Analyse multicritères'!Y10:AA10="","",'Analyse multicritères'!Y10:AA10)</f>
        <v/>
      </c>
      <c r="Z10" s="411"/>
      <c r="AA10" s="412"/>
    </row>
    <row r="11" spans="1:38" ht="16.5" thickTop="1">
      <c r="A11" s="33">
        <v>2</v>
      </c>
      <c r="B11" s="413" t="str">
        <f>IF('Analyse multicritères'!B11:G11="","",'Analyse multicritères'!B11:G11)</f>
        <v>Organisation pour l'exécution du marché</v>
      </c>
      <c r="C11" s="414"/>
      <c r="D11" s="414"/>
      <c r="E11" s="414"/>
      <c r="F11" s="414"/>
      <c r="G11" s="415"/>
      <c r="H11" s="59"/>
      <c r="I11" s="73">
        <f>IF('Analyse multicritères'!I11="","",'Analyse multicritères'!I11)</f>
        <v>22</v>
      </c>
      <c r="J11" s="34" t="s">
        <v>50</v>
      </c>
    </row>
    <row r="12" spans="1:38" ht="16.5" thickBot="1">
      <c r="A12" s="33">
        <v>3</v>
      </c>
      <c r="B12" s="413" t="str">
        <f>IF('Analyse multicritères'!B12:G12="","",'Analyse multicritères'!B12:G12)</f>
        <v>Qualités techniques de l'offre</v>
      </c>
      <c r="C12" s="414"/>
      <c r="D12" s="414"/>
      <c r="E12" s="414"/>
      <c r="F12" s="414"/>
      <c r="G12" s="415"/>
      <c r="H12" s="59"/>
      <c r="I12" s="73">
        <f>IF('Analyse multicritères'!I12="","",'Analyse multicritères'!I12)</f>
        <v>15</v>
      </c>
      <c r="J12" s="34" t="s">
        <v>50</v>
      </c>
    </row>
    <row r="13" spans="1:38" ht="17.25" thickTop="1" thickBot="1">
      <c r="A13" s="33">
        <v>4</v>
      </c>
      <c r="B13" s="413" t="str">
        <f>IF('Analyse multicritères'!B13:G13="","",'Analyse multicritères'!B13:G13)</f>
        <v xml:space="preserve">Organisation de base du candidat ou du soumissionnaire </v>
      </c>
      <c r="C13" s="414"/>
      <c r="D13" s="414"/>
      <c r="E13" s="414"/>
      <c r="F13" s="414"/>
      <c r="G13" s="415"/>
      <c r="H13" s="59"/>
      <c r="I13" s="73">
        <f>IF('Analyse multicritères'!I13="","",'Analyse multicritères'!I13)</f>
        <v>12</v>
      </c>
      <c r="J13" s="34" t="s">
        <v>50</v>
      </c>
      <c r="O13" s="35" t="s">
        <v>66</v>
      </c>
      <c r="P13" s="62"/>
      <c r="Q13" s="410" t="str">
        <f>IF('Analyse multicritères'!Q13:S13="","",'Analyse multicritères'!Q13:S13)</f>
        <v/>
      </c>
      <c r="R13" s="411"/>
      <c r="S13" s="412"/>
      <c r="W13" s="61" t="s">
        <v>65</v>
      </c>
      <c r="X13" s="60"/>
      <c r="Y13" s="410" t="str">
        <f>IF('Analyse multicritères'!Y13:AA13="","",'Analyse multicritères'!Y13:AA13)</f>
        <v/>
      </c>
      <c r="Z13" s="411"/>
      <c r="AA13" s="412"/>
    </row>
    <row r="14" spans="1:38" ht="17.25" thickTop="1" thickBot="1">
      <c r="A14" s="33">
        <v>5</v>
      </c>
      <c r="B14" s="413" t="str">
        <f>IF('Analyse multicritères'!B14:G14="","",'Analyse multicritères'!B14:G14)</f>
        <v>Références du candidat ou du soumissionnaire</v>
      </c>
      <c r="C14" s="414"/>
      <c r="D14" s="414"/>
      <c r="E14" s="414"/>
      <c r="F14" s="414"/>
      <c r="G14" s="415"/>
      <c r="H14" s="59"/>
      <c r="I14" s="73">
        <f>IF('Analyse multicritères'!I14="","",'Analyse multicritères'!I14)</f>
        <v>11</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81">
        <v>1</v>
      </c>
      <c r="B20" s="82" t="str">
        <f>IF('Notation du prix'!B$12="","",'Notation du prix'!B$12)</f>
        <v>xxx</v>
      </c>
      <c r="C20" s="83" t="str">
        <f>IF('Notation du prix'!B$13="","",'Notation du prix'!B$13)</f>
        <v/>
      </c>
      <c r="E20" s="84" t="str">
        <f>IF('Notation du prix'!B$14="","",'Notation du prix'!B$14)</f>
        <v/>
      </c>
      <c r="F20" s="85" t="str">
        <f>IF('Notation du prix'!B$14="","",$I$10)</f>
        <v/>
      </c>
      <c r="G20" s="86" t="str">
        <f t="shared" ref="G20:G34" si="0">IF($E20="","",($E20*$F20))</f>
        <v/>
      </c>
      <c r="H20" s="54"/>
      <c r="I20" s="84" t="e">
        <f>IF('Analyse multicritères'!I20="","",'Analyse multicritères'!I20)</f>
        <v>#VALUE!</v>
      </c>
      <c r="J20" s="85" t="str">
        <f>IF('Notation du prix'!B$14="","",$I$11)</f>
        <v/>
      </c>
      <c r="K20" s="86" t="e">
        <f t="shared" ref="K20:K34" si="1">IF($I20="","",($I20*$J20))</f>
        <v>#VALUE!</v>
      </c>
      <c r="L20" s="54"/>
      <c r="M20" s="84">
        <f>IF('Analyse multicritères'!M20="","",'Analyse multicritères'!M20)</f>
        <v>0</v>
      </c>
      <c r="N20" s="85" t="str">
        <f>IF('Notation du prix'!B$14="","",$I$12)</f>
        <v/>
      </c>
      <c r="O20" s="86" t="e">
        <f t="shared" ref="O20:O34" si="2">IF($M20="","",($M20*$N20))</f>
        <v>#VALUE!</v>
      </c>
      <c r="P20" s="54"/>
      <c r="Q20" s="84">
        <f>IF('Analyse multicritères'!Q20="","",'Analyse multicritères'!Q20)</f>
        <v>0</v>
      </c>
      <c r="R20" s="85" t="str">
        <f>IF('Notation du prix'!B$14="","",$I$13)</f>
        <v/>
      </c>
      <c r="S20" s="86" t="e">
        <f t="shared" ref="S20:S34" si="3">IF($Q20="","",($Q20*$R20))</f>
        <v>#VALUE!</v>
      </c>
      <c r="T20" s="54"/>
      <c r="U20" s="84">
        <f>IF('Analyse multicritères'!U20="","",'Analyse multicritères'!U20)</f>
        <v>0</v>
      </c>
      <c r="V20" s="85" t="str">
        <f>IF('Notation du prix'!B$14="","",$I$14)</f>
        <v/>
      </c>
      <c r="W20" s="86" t="e">
        <f t="shared" ref="W20:W34" si="4">IF($U20="","",($U20*$V20))</f>
        <v>#VALUE!</v>
      </c>
      <c r="Y20" s="87" t="str">
        <f t="shared" ref="Y20:Y34" si="5">IF($G20="","",SUM($W20,$S20,$O20,$K20,$G20))</f>
        <v/>
      </c>
      <c r="AA20" s="8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t="e">
        <f>IF('Analyse multicritères'!I21="","",'Analyse multicritères'!I21)</f>
        <v>#VALUE!</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t="e">
        <f>IF('Analyse multicritères'!I22="","",'Analyse multicritères'!I22)</f>
        <v>#VALUE!</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t="e">
        <f>IF('Analyse multicritères'!I23="","",'Analyse multicritères'!I23)</f>
        <v>#VALUE!</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t="e">
        <f>IF('Analyse multicritères'!I24="","",'Analyse multicritères'!I24)</f>
        <v>#VALUE!</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t="e">
        <f>IF('Analyse multicritères'!I25="","",'Analyse multicritères'!I25)</f>
        <v>#VALUE!</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t="e">
        <f>IF('Analyse multicritères'!I26="","",'Analyse multicritères'!I26)</f>
        <v>#VALUE!</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t="e">
        <f>IF('Analyse multicritères'!I27="","",'Analyse multicritères'!I27)</f>
        <v>#VALUE!</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t="e">
        <f>IF('Analyse multicritères'!I28="","",'Analyse multicritères'!I28)</f>
        <v>#VALUE!</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t="e">
        <f>IF('Analyse multicritères'!I29="","",'Analyse multicritères'!I29)</f>
        <v>#VALUE!</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t="e">
        <f>IF('Analyse multicritères'!I30="","",'Analyse multicritères'!I30)</f>
        <v>#VALUE!</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t="e">
        <f>IF('Analyse multicritères'!I31="","",'Analyse multicritères'!I31)</f>
        <v>#VALUE!</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t="e">
        <f>IF('Analyse multicritères'!I32="","",'Analyse multicritères'!I32)</f>
        <v>#VALUE!</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t="e">
        <f>IF('Analyse multicritères'!I33="","",'Analyse multicritères'!I33)</f>
        <v>#VALUE!</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t="e">
        <f>IF('Analyse multicritères'!I34="","",'Analyse multicritères'!I34)</f>
        <v>#VALUE!</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I1:AA1"/>
    <mergeCell ref="I3:AA3"/>
    <mergeCell ref="I5:AA5"/>
    <mergeCell ref="I7:AA7"/>
    <mergeCell ref="Q13:S13"/>
    <mergeCell ref="Y10:AA10"/>
    <mergeCell ref="Y13:AA13"/>
    <mergeCell ref="Q10:S10"/>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multicritères&amp;RARC_FORMULAIRE_4535 - CIT-S 15.04.14</oddFooter>
  </headerFooter>
</worksheet>
</file>

<file path=xl/worksheets/sheet12.xml><?xml version="1.0" encoding="utf-8"?>
<worksheet xmlns="http://schemas.openxmlformats.org/spreadsheetml/2006/main" xmlns:r="http://schemas.openxmlformats.org/officeDocument/2006/relationships">
  <sheetPr codeName="Feuil4"/>
  <dimension ref="A1:AL35"/>
  <sheetViews>
    <sheetView topLeftCell="A4" zoomScaleNormal="100" workbookViewId="0">
      <selection activeCell="B16" sqref="B16"/>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407" t="str">
        <f>IF('Notation du prix'!F$1="","",'Notation du prix'!F$1)</f>
        <v/>
      </c>
      <c r="J1" s="408"/>
      <c r="K1" s="408"/>
      <c r="L1" s="408"/>
      <c r="M1" s="408"/>
      <c r="N1" s="408"/>
      <c r="O1" s="408"/>
      <c r="P1" s="408"/>
      <c r="Q1" s="408"/>
      <c r="R1" s="408"/>
      <c r="S1" s="408"/>
      <c r="T1" s="408"/>
      <c r="U1" s="408"/>
      <c r="V1" s="408"/>
      <c r="W1" s="408"/>
      <c r="X1" s="408"/>
      <c r="Y1" s="408"/>
      <c r="Z1" s="408"/>
      <c r="AA1" s="409"/>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407" t="str">
        <f>IF('Notation du prix'!F$3="","",'Notation du prix'!F$3)</f>
        <v/>
      </c>
      <c r="J3" s="408"/>
      <c r="K3" s="408"/>
      <c r="L3" s="408"/>
      <c r="M3" s="408"/>
      <c r="N3" s="408"/>
      <c r="O3" s="408"/>
      <c r="P3" s="408"/>
      <c r="Q3" s="408"/>
      <c r="R3" s="408"/>
      <c r="S3" s="408"/>
      <c r="T3" s="408"/>
      <c r="U3" s="408"/>
      <c r="V3" s="408"/>
      <c r="W3" s="408"/>
      <c r="X3" s="408"/>
      <c r="Y3" s="408"/>
      <c r="Z3" s="408"/>
      <c r="AA3" s="409"/>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407" t="str">
        <f>IF('Notation du prix'!F$5="","",'Notation du prix'!F$5)</f>
        <v/>
      </c>
      <c r="J5" s="408"/>
      <c r="K5" s="408"/>
      <c r="L5" s="408"/>
      <c r="M5" s="408"/>
      <c r="N5" s="408"/>
      <c r="O5" s="408"/>
      <c r="P5" s="408"/>
      <c r="Q5" s="408"/>
      <c r="R5" s="408"/>
      <c r="S5" s="408"/>
      <c r="T5" s="408"/>
      <c r="U5" s="408"/>
      <c r="V5" s="408"/>
      <c r="W5" s="408"/>
      <c r="X5" s="408"/>
      <c r="Y5" s="408"/>
      <c r="Z5" s="408"/>
      <c r="AA5" s="409"/>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407" t="str">
        <f>IF('Notation du prix'!F$7="","",'Notation du prix'!F$7)</f>
        <v/>
      </c>
      <c r="J7" s="408"/>
      <c r="K7" s="408"/>
      <c r="L7" s="408"/>
      <c r="M7" s="408"/>
      <c r="N7" s="408"/>
      <c r="O7" s="408"/>
      <c r="P7" s="408"/>
      <c r="Q7" s="408"/>
      <c r="R7" s="408"/>
      <c r="S7" s="408"/>
      <c r="T7" s="408"/>
      <c r="U7" s="408"/>
      <c r="V7" s="408"/>
      <c r="W7" s="408"/>
      <c r="X7" s="408"/>
      <c r="Y7" s="408"/>
      <c r="Z7" s="408"/>
      <c r="AA7" s="409"/>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416" t="str">
        <f>IF('Analyse multicritères'!B10:G10="","",'Analyse multicritères'!B10:G10)</f>
        <v>PRIX</v>
      </c>
      <c r="C10" s="417"/>
      <c r="D10" s="417"/>
      <c r="E10" s="417"/>
      <c r="F10" s="417"/>
      <c r="G10" s="418"/>
      <c r="H10" s="59"/>
      <c r="I10" s="73">
        <f>IF('Analyse multicritères'!I10="","",'Analyse multicritères'!I10)</f>
        <v>40</v>
      </c>
      <c r="J10" s="34" t="s">
        <v>50</v>
      </c>
      <c r="O10" s="35" t="s">
        <v>64</v>
      </c>
      <c r="P10" s="60"/>
      <c r="Q10" s="410" t="str">
        <f>IF('Analyse multicritères'!Q10:S10="","",'Analyse multicritères'!Q10:S10)</f>
        <v/>
      </c>
      <c r="R10" s="411"/>
      <c r="S10" s="412"/>
      <c r="W10" s="61" t="s">
        <v>65</v>
      </c>
      <c r="X10" s="60"/>
      <c r="Y10" s="410" t="str">
        <f>IF('Analyse multicritères'!Y10:AA10="","",'Analyse multicritères'!Y10:AA10)</f>
        <v/>
      </c>
      <c r="Z10" s="411"/>
      <c r="AA10" s="412"/>
    </row>
    <row r="11" spans="1:38" ht="16.5" thickTop="1">
      <c r="A11" s="33">
        <v>2</v>
      </c>
      <c r="B11" s="413" t="str">
        <f>IF('Analyse multicritères'!B11:G11="","",'Analyse multicritères'!B11:G11)</f>
        <v>Organisation pour l'exécution du marché</v>
      </c>
      <c r="C11" s="414"/>
      <c r="D11" s="414"/>
      <c r="E11" s="414"/>
      <c r="F11" s="414"/>
      <c r="G11" s="415"/>
      <c r="H11" s="59"/>
      <c r="I11" s="73">
        <f>IF('Analyse multicritères'!I11="","",'Analyse multicritères'!I11)</f>
        <v>22</v>
      </c>
      <c r="J11" s="34" t="s">
        <v>50</v>
      </c>
    </row>
    <row r="12" spans="1:38" ht="16.5" thickBot="1">
      <c r="A12" s="33">
        <v>3</v>
      </c>
      <c r="B12" s="413" t="str">
        <f>IF('Analyse multicritères'!B12:G12="","",'Analyse multicritères'!B12:G12)</f>
        <v>Qualités techniques de l'offre</v>
      </c>
      <c r="C12" s="414"/>
      <c r="D12" s="414"/>
      <c r="E12" s="414"/>
      <c r="F12" s="414"/>
      <c r="G12" s="415"/>
      <c r="H12" s="59"/>
      <c r="I12" s="73">
        <f>IF('Analyse multicritères'!I12="","",'Analyse multicritères'!I12)</f>
        <v>15</v>
      </c>
      <c r="J12" s="34" t="s">
        <v>50</v>
      </c>
    </row>
    <row r="13" spans="1:38" ht="17.25" thickTop="1" thickBot="1">
      <c r="A13" s="33">
        <v>4</v>
      </c>
      <c r="B13" s="413" t="str">
        <f>IF('Analyse multicritères'!B13:G13="","",'Analyse multicritères'!B13:G13)</f>
        <v xml:space="preserve">Organisation de base du candidat ou du soumissionnaire </v>
      </c>
      <c r="C13" s="414"/>
      <c r="D13" s="414"/>
      <c r="E13" s="414"/>
      <c r="F13" s="414"/>
      <c r="G13" s="415"/>
      <c r="H13" s="59"/>
      <c r="I13" s="73">
        <f>IF('Analyse multicritères'!I13="","",'Analyse multicritères'!I13)</f>
        <v>12</v>
      </c>
      <c r="J13" s="34" t="s">
        <v>50</v>
      </c>
      <c r="O13" s="35" t="s">
        <v>66</v>
      </c>
      <c r="P13" s="62"/>
      <c r="Q13" s="410" t="str">
        <f>IF('Analyse multicritères'!Q13:S13="","",'Analyse multicritères'!Q13:S13)</f>
        <v/>
      </c>
      <c r="R13" s="411"/>
      <c r="S13" s="412"/>
      <c r="W13" s="61" t="s">
        <v>65</v>
      </c>
      <c r="X13" s="60"/>
      <c r="Y13" s="410" t="str">
        <f>IF('Analyse multicritères'!Y13:AA13="","",'Analyse multicritères'!Y13:AA13)</f>
        <v/>
      </c>
      <c r="Z13" s="411"/>
      <c r="AA13" s="412"/>
    </row>
    <row r="14" spans="1:38" ht="17.25" thickTop="1" thickBot="1">
      <c r="A14" s="33">
        <v>5</v>
      </c>
      <c r="B14" s="413" t="str">
        <f>IF('Analyse multicritères'!B14:G14="","",'Analyse multicritères'!B14:G14)</f>
        <v>Références du candidat ou du soumissionnaire</v>
      </c>
      <c r="C14" s="414"/>
      <c r="D14" s="414"/>
      <c r="E14" s="414"/>
      <c r="F14" s="414"/>
      <c r="G14" s="415"/>
      <c r="H14" s="59"/>
      <c r="I14" s="73">
        <f>IF('Analyse multicritères'!I14="","",'Analyse multicritères'!I14)</f>
        <v>11</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t="e">
        <f>IF('Analyse multicritères'!I20="","",'Analyse multicritères'!I20)</f>
        <v>#VALUE!</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81">
        <v>2</v>
      </c>
      <c r="B21" s="82" t="str">
        <f>IF('Notation du prix'!C$12="","",'Notation du prix'!C$12)</f>
        <v>xxx</v>
      </c>
      <c r="C21" s="83" t="str">
        <f>IF('Notation du prix'!C$13="","",'Notation du prix'!C$13)</f>
        <v/>
      </c>
      <c r="E21" s="84" t="str">
        <f>IF('Notation du prix'!C$14="","",'Notation du prix'!C$14)</f>
        <v/>
      </c>
      <c r="F21" s="85" t="str">
        <f>IF('Notation du prix'!C$14="","",$I$10)</f>
        <v/>
      </c>
      <c r="G21" s="86" t="str">
        <f t="shared" si="0"/>
        <v/>
      </c>
      <c r="H21" s="54"/>
      <c r="I21" s="84" t="e">
        <f>IF('Analyse multicritères'!I21="","",'Analyse multicritères'!I21)</f>
        <v>#VALUE!</v>
      </c>
      <c r="J21" s="85" t="str">
        <f>IF('Notation du prix'!C$14="","",$I$11)</f>
        <v/>
      </c>
      <c r="K21" s="86" t="e">
        <f t="shared" si="1"/>
        <v>#VALUE!</v>
      </c>
      <c r="L21" s="54"/>
      <c r="M21" s="84">
        <f>IF('Analyse multicritères'!M21="","",'Analyse multicritères'!M21)</f>
        <v>0</v>
      </c>
      <c r="N21" s="85" t="str">
        <f>IF('Notation du prix'!C$14="","",$I$12)</f>
        <v/>
      </c>
      <c r="O21" s="86" t="e">
        <f t="shared" si="2"/>
        <v>#VALUE!</v>
      </c>
      <c r="P21" s="54"/>
      <c r="Q21" s="84">
        <f>IF('Analyse multicritères'!Q21="","",'Analyse multicritères'!Q21)</f>
        <v>0</v>
      </c>
      <c r="R21" s="85" t="str">
        <f>IF('Notation du prix'!C$14="","",$I$13)</f>
        <v/>
      </c>
      <c r="S21" s="86" t="e">
        <f t="shared" si="3"/>
        <v>#VALUE!</v>
      </c>
      <c r="T21" s="54"/>
      <c r="U21" s="84">
        <f>IF('Analyse multicritères'!U21="","",'Analyse multicritères'!U21)</f>
        <v>0</v>
      </c>
      <c r="V21" s="85" t="str">
        <f>IF('Notation du prix'!C$14="","",$I$14)</f>
        <v/>
      </c>
      <c r="W21" s="86" t="e">
        <f t="shared" si="4"/>
        <v>#VALUE!</v>
      </c>
      <c r="Y21" s="89" t="str">
        <f t="shared" si="5"/>
        <v/>
      </c>
      <c r="AA21" s="90"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t="e">
        <f>IF('Analyse multicritères'!I22="","",'Analyse multicritères'!I22)</f>
        <v>#VALUE!</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t="e">
        <f>IF('Analyse multicritères'!I23="","",'Analyse multicritères'!I23)</f>
        <v>#VALUE!</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t="e">
        <f>IF('Analyse multicritères'!I24="","",'Analyse multicritères'!I24)</f>
        <v>#VALUE!</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t="e">
        <f>IF('Analyse multicritères'!I25="","",'Analyse multicritères'!I25)</f>
        <v>#VALUE!</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t="e">
        <f>IF('Analyse multicritères'!I26="","",'Analyse multicritères'!I26)</f>
        <v>#VALUE!</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t="e">
        <f>IF('Analyse multicritères'!I27="","",'Analyse multicritères'!I27)</f>
        <v>#VALUE!</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t="e">
        <f>IF('Analyse multicritères'!I28="","",'Analyse multicritères'!I28)</f>
        <v>#VALUE!</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t="e">
        <f>IF('Analyse multicritères'!I29="","",'Analyse multicritères'!I29)</f>
        <v>#VALUE!</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t="e">
        <f>IF('Analyse multicritères'!I30="","",'Analyse multicritères'!I30)</f>
        <v>#VALUE!</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t="e">
        <f>IF('Analyse multicritères'!I31="","",'Analyse multicritères'!I31)</f>
        <v>#VALUE!</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t="e">
        <f>IF('Analyse multicritères'!I32="","",'Analyse multicritères'!I32)</f>
        <v>#VALUE!</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t="e">
        <f>IF('Analyse multicritères'!I33="","",'Analyse multicritères'!I33)</f>
        <v>#VALUE!</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t="e">
        <f>IF('Analyse multicritères'!I34="","",'Analyse multicritères'!I34)</f>
        <v>#VALUE!</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Q13:S13"/>
    <mergeCell ref="Y10:AA10"/>
    <mergeCell ref="Y13:AA13"/>
    <mergeCell ref="Q10:S10"/>
    <mergeCell ref="I1:AA1"/>
    <mergeCell ref="I3:AA3"/>
    <mergeCell ref="I5:AA5"/>
    <mergeCell ref="I7:AA7"/>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multicritères&amp;RARC_FORMULAIRE_4535 - CIT-S 15.04.14</oddFooter>
  </headerFooter>
</worksheet>
</file>

<file path=xl/worksheets/sheet13.xml><?xml version="1.0" encoding="utf-8"?>
<worksheet xmlns="http://schemas.openxmlformats.org/spreadsheetml/2006/main" xmlns:r="http://schemas.openxmlformats.org/officeDocument/2006/relationships">
  <sheetPr codeName="Feuil5"/>
  <dimension ref="A1:AL35"/>
  <sheetViews>
    <sheetView zoomScaleNormal="100" workbookViewId="0">
      <selection activeCell="B16" sqref="B16"/>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407" t="str">
        <f>IF('Notation du prix'!F$1="","",'Notation du prix'!F$1)</f>
        <v/>
      </c>
      <c r="J1" s="408"/>
      <c r="K1" s="408"/>
      <c r="L1" s="408"/>
      <c r="M1" s="408"/>
      <c r="N1" s="408"/>
      <c r="O1" s="408"/>
      <c r="P1" s="408"/>
      <c r="Q1" s="408"/>
      <c r="R1" s="408"/>
      <c r="S1" s="408"/>
      <c r="T1" s="408"/>
      <c r="U1" s="408"/>
      <c r="V1" s="408"/>
      <c r="W1" s="408"/>
      <c r="X1" s="408"/>
      <c r="Y1" s="408"/>
      <c r="Z1" s="408"/>
      <c r="AA1" s="409"/>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407" t="str">
        <f>IF('Notation du prix'!F$3="","",'Notation du prix'!F$3)</f>
        <v/>
      </c>
      <c r="J3" s="408"/>
      <c r="K3" s="408"/>
      <c r="L3" s="408"/>
      <c r="M3" s="408"/>
      <c r="N3" s="408"/>
      <c r="O3" s="408"/>
      <c r="P3" s="408"/>
      <c r="Q3" s="408"/>
      <c r="R3" s="408"/>
      <c r="S3" s="408"/>
      <c r="T3" s="408"/>
      <c r="U3" s="408"/>
      <c r="V3" s="408"/>
      <c r="W3" s="408"/>
      <c r="X3" s="408"/>
      <c r="Y3" s="408"/>
      <c r="Z3" s="408"/>
      <c r="AA3" s="409"/>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407" t="str">
        <f>IF('Notation du prix'!F$5="","",'Notation du prix'!F$5)</f>
        <v/>
      </c>
      <c r="J5" s="408"/>
      <c r="K5" s="408"/>
      <c r="L5" s="408"/>
      <c r="M5" s="408"/>
      <c r="N5" s="408"/>
      <c r="O5" s="408"/>
      <c r="P5" s="408"/>
      <c r="Q5" s="408"/>
      <c r="R5" s="408"/>
      <c r="S5" s="408"/>
      <c r="T5" s="408"/>
      <c r="U5" s="408"/>
      <c r="V5" s="408"/>
      <c r="W5" s="408"/>
      <c r="X5" s="408"/>
      <c r="Y5" s="408"/>
      <c r="Z5" s="408"/>
      <c r="AA5" s="409"/>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407" t="str">
        <f>IF('Notation du prix'!F$7="","",'Notation du prix'!F$7)</f>
        <v/>
      </c>
      <c r="J7" s="408"/>
      <c r="K7" s="408"/>
      <c r="L7" s="408"/>
      <c r="M7" s="408"/>
      <c r="N7" s="408"/>
      <c r="O7" s="408"/>
      <c r="P7" s="408"/>
      <c r="Q7" s="408"/>
      <c r="R7" s="408"/>
      <c r="S7" s="408"/>
      <c r="T7" s="408"/>
      <c r="U7" s="408"/>
      <c r="V7" s="408"/>
      <c r="W7" s="408"/>
      <c r="X7" s="408"/>
      <c r="Y7" s="408"/>
      <c r="Z7" s="408"/>
      <c r="AA7" s="409"/>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416" t="str">
        <f>IF('Analyse multicritères'!B10:G10="","",'Analyse multicritères'!B10:G10)</f>
        <v>PRIX</v>
      </c>
      <c r="C10" s="417"/>
      <c r="D10" s="417"/>
      <c r="E10" s="417"/>
      <c r="F10" s="417"/>
      <c r="G10" s="418"/>
      <c r="H10" s="59"/>
      <c r="I10" s="73">
        <f>IF('Analyse multicritères'!I10="","",'Analyse multicritères'!I10)</f>
        <v>40</v>
      </c>
      <c r="J10" s="34" t="s">
        <v>50</v>
      </c>
      <c r="O10" s="35" t="s">
        <v>64</v>
      </c>
      <c r="P10" s="60"/>
      <c r="Q10" s="410" t="str">
        <f>IF('Analyse multicritères'!Q10:S10="","",'Analyse multicritères'!Q10:S10)</f>
        <v/>
      </c>
      <c r="R10" s="411"/>
      <c r="S10" s="412"/>
      <c r="W10" s="61" t="s">
        <v>65</v>
      </c>
      <c r="X10" s="60"/>
      <c r="Y10" s="410" t="str">
        <f>IF('Analyse multicritères'!Y10:AA10="","",'Analyse multicritères'!Y10:AA10)</f>
        <v/>
      </c>
      <c r="Z10" s="411"/>
      <c r="AA10" s="412"/>
    </row>
    <row r="11" spans="1:38" ht="16.5" thickTop="1">
      <c r="A11" s="33">
        <v>2</v>
      </c>
      <c r="B11" s="413" t="str">
        <f>IF('Analyse multicritères'!B11:G11="","",'Analyse multicritères'!B11:G11)</f>
        <v>Organisation pour l'exécution du marché</v>
      </c>
      <c r="C11" s="414"/>
      <c r="D11" s="414"/>
      <c r="E11" s="414"/>
      <c r="F11" s="414"/>
      <c r="G11" s="415"/>
      <c r="H11" s="59"/>
      <c r="I11" s="73">
        <f>IF('Analyse multicritères'!I11="","",'Analyse multicritères'!I11)</f>
        <v>22</v>
      </c>
      <c r="J11" s="34" t="s">
        <v>50</v>
      </c>
    </row>
    <row r="12" spans="1:38" ht="16.5" thickBot="1">
      <c r="A12" s="33">
        <v>3</v>
      </c>
      <c r="B12" s="413" t="str">
        <f>IF('Analyse multicritères'!B12:G12="","",'Analyse multicritères'!B12:G12)</f>
        <v>Qualités techniques de l'offre</v>
      </c>
      <c r="C12" s="414"/>
      <c r="D12" s="414"/>
      <c r="E12" s="414"/>
      <c r="F12" s="414"/>
      <c r="G12" s="415"/>
      <c r="H12" s="59"/>
      <c r="I12" s="73">
        <f>IF('Analyse multicritères'!I12="","",'Analyse multicritères'!I12)</f>
        <v>15</v>
      </c>
      <c r="J12" s="34" t="s">
        <v>50</v>
      </c>
    </row>
    <row r="13" spans="1:38" ht="17.25" thickTop="1" thickBot="1">
      <c r="A13" s="33">
        <v>4</v>
      </c>
      <c r="B13" s="413" t="str">
        <f>IF('Analyse multicritères'!B13:G13="","",'Analyse multicritères'!B13:G13)</f>
        <v xml:space="preserve">Organisation de base du candidat ou du soumissionnaire </v>
      </c>
      <c r="C13" s="414"/>
      <c r="D13" s="414"/>
      <c r="E13" s="414"/>
      <c r="F13" s="414"/>
      <c r="G13" s="415"/>
      <c r="H13" s="59"/>
      <c r="I13" s="73">
        <f>IF('Analyse multicritères'!I13="","",'Analyse multicritères'!I13)</f>
        <v>12</v>
      </c>
      <c r="J13" s="34" t="s">
        <v>50</v>
      </c>
      <c r="O13" s="35" t="s">
        <v>66</v>
      </c>
      <c r="P13" s="62"/>
      <c r="Q13" s="410" t="str">
        <f>IF('Analyse multicritères'!Q13:S13="","",'Analyse multicritères'!Q13:S13)</f>
        <v/>
      </c>
      <c r="R13" s="411"/>
      <c r="S13" s="412"/>
      <c r="W13" s="61" t="s">
        <v>65</v>
      </c>
      <c r="X13" s="60"/>
      <c r="Y13" s="410" t="str">
        <f>IF('Analyse multicritères'!Y13:AA13="","",'Analyse multicritères'!Y13:AA13)</f>
        <v/>
      </c>
      <c r="Z13" s="411"/>
      <c r="AA13" s="412"/>
    </row>
    <row r="14" spans="1:38" ht="17.25" thickTop="1" thickBot="1">
      <c r="A14" s="33">
        <v>5</v>
      </c>
      <c r="B14" s="413" t="str">
        <f>IF('Analyse multicritères'!B14:G14="","",'Analyse multicritères'!B14:G14)</f>
        <v>Références du candidat ou du soumissionnaire</v>
      </c>
      <c r="C14" s="414"/>
      <c r="D14" s="414"/>
      <c r="E14" s="414"/>
      <c r="F14" s="414"/>
      <c r="G14" s="415"/>
      <c r="H14" s="59"/>
      <c r="I14" s="73">
        <f>IF('Analyse multicritères'!I14="","",'Analyse multicritères'!I14)</f>
        <v>11</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t="e">
        <f>IF('Analyse multicritères'!I20="","",'Analyse multicritères'!I20)</f>
        <v>#VALUE!</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t="e">
        <f>IF('Analyse multicritères'!I21="","",'Analyse multicritères'!I21)</f>
        <v>#VALUE!</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81">
        <v>3</v>
      </c>
      <c r="B22" s="82" t="str">
        <f>IF('Notation du prix'!D$12="","",'Notation du prix'!D$12)</f>
        <v>xxx</v>
      </c>
      <c r="C22" s="83" t="str">
        <f>IF('Notation du prix'!D$13="","",'Notation du prix'!D$13)</f>
        <v/>
      </c>
      <c r="E22" s="84" t="str">
        <f>IF('Notation du prix'!D$14="","",'Notation du prix'!D$14)</f>
        <v/>
      </c>
      <c r="F22" s="85" t="str">
        <f>IF('Notation du prix'!D$14="","",$I$10)</f>
        <v/>
      </c>
      <c r="G22" s="86" t="str">
        <f t="shared" si="0"/>
        <v/>
      </c>
      <c r="H22" s="54"/>
      <c r="I22" s="84" t="e">
        <f>IF('Analyse multicritères'!I22="","",'Analyse multicritères'!I22)</f>
        <v>#VALUE!</v>
      </c>
      <c r="J22" s="85" t="str">
        <f>IF('Notation du prix'!D$14="","",$I$11)</f>
        <v/>
      </c>
      <c r="K22" s="86" t="e">
        <f t="shared" si="1"/>
        <v>#VALUE!</v>
      </c>
      <c r="L22" s="54"/>
      <c r="M22" s="84">
        <f>IF('Analyse multicritères'!M22="","",'Analyse multicritères'!M22)</f>
        <v>0</v>
      </c>
      <c r="N22" s="85" t="str">
        <f>IF('Notation du prix'!D$14="","",$I$12)</f>
        <v/>
      </c>
      <c r="O22" s="86" t="e">
        <f t="shared" si="2"/>
        <v>#VALUE!</v>
      </c>
      <c r="P22" s="54"/>
      <c r="Q22" s="84">
        <f>IF('Analyse multicritères'!Q22="","",'Analyse multicritères'!Q22)</f>
        <v>0</v>
      </c>
      <c r="R22" s="85" t="str">
        <f>IF('Notation du prix'!D$14="","",$I$13)</f>
        <v/>
      </c>
      <c r="S22" s="86" t="e">
        <f t="shared" si="3"/>
        <v>#VALUE!</v>
      </c>
      <c r="T22" s="54"/>
      <c r="U22" s="84">
        <f>IF('Analyse multicritères'!U22="","",'Analyse multicritères'!U22)</f>
        <v>0</v>
      </c>
      <c r="V22" s="85" t="str">
        <f>IF('Notation du prix'!D$14="","",$I$14)</f>
        <v/>
      </c>
      <c r="W22" s="86" t="e">
        <f t="shared" si="4"/>
        <v>#VALUE!</v>
      </c>
      <c r="Y22" s="89" t="str">
        <f t="shared" si="5"/>
        <v/>
      </c>
      <c r="AA22" s="90"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t="e">
        <f>IF('Analyse multicritères'!I23="","",'Analyse multicritères'!I23)</f>
        <v>#VALUE!</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t="e">
        <f>IF('Analyse multicritères'!I24="","",'Analyse multicritères'!I24)</f>
        <v>#VALUE!</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t="e">
        <f>IF('Analyse multicritères'!I25="","",'Analyse multicritères'!I25)</f>
        <v>#VALUE!</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t="e">
        <f>IF('Analyse multicritères'!I26="","",'Analyse multicritères'!I26)</f>
        <v>#VALUE!</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t="e">
        <f>IF('Analyse multicritères'!I27="","",'Analyse multicritères'!I27)</f>
        <v>#VALUE!</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t="e">
        <f>IF('Analyse multicritères'!I28="","",'Analyse multicritères'!I28)</f>
        <v>#VALUE!</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t="e">
        <f>IF('Analyse multicritères'!I29="","",'Analyse multicritères'!I29)</f>
        <v>#VALUE!</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t="e">
        <f>IF('Analyse multicritères'!I30="","",'Analyse multicritères'!I30)</f>
        <v>#VALUE!</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t="e">
        <f>IF('Analyse multicritères'!I31="","",'Analyse multicritères'!I31)</f>
        <v>#VALUE!</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t="e">
        <f>IF('Analyse multicritères'!I32="","",'Analyse multicritères'!I32)</f>
        <v>#VALUE!</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t="e">
        <f>IF('Analyse multicritères'!I33="","",'Analyse multicritères'!I33)</f>
        <v>#VALUE!</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t="e">
        <f>IF('Analyse multicritères'!I34="","",'Analyse multicritères'!I34)</f>
        <v>#VALUE!</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I1:AA1"/>
    <mergeCell ref="I3:AA3"/>
    <mergeCell ref="I5:AA5"/>
    <mergeCell ref="I7:AA7"/>
    <mergeCell ref="Q13:S13"/>
    <mergeCell ref="Y10:AA10"/>
    <mergeCell ref="Y13:AA13"/>
    <mergeCell ref="Q10:S10"/>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multicritères&amp;RARC_FORMULAIRE_4535 - CIT-S 15.04.14</oddFooter>
  </headerFooter>
</worksheet>
</file>

<file path=xl/worksheets/sheet14.xml><?xml version="1.0" encoding="utf-8"?>
<worksheet xmlns="http://schemas.openxmlformats.org/spreadsheetml/2006/main" xmlns:r="http://schemas.openxmlformats.org/officeDocument/2006/relationships">
  <sheetPr codeName="Feuil6"/>
  <dimension ref="A1:AL35"/>
  <sheetViews>
    <sheetView zoomScaleNormal="100" workbookViewId="0">
      <selection activeCell="B16" sqref="B16"/>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407" t="str">
        <f>IF('Notation du prix'!F$1="","",'Notation du prix'!F$1)</f>
        <v/>
      </c>
      <c r="J1" s="408"/>
      <c r="K1" s="408"/>
      <c r="L1" s="408"/>
      <c r="M1" s="408"/>
      <c r="N1" s="408"/>
      <c r="O1" s="408"/>
      <c r="P1" s="408"/>
      <c r="Q1" s="408"/>
      <c r="R1" s="408"/>
      <c r="S1" s="408"/>
      <c r="T1" s="408"/>
      <c r="U1" s="408"/>
      <c r="V1" s="408"/>
      <c r="W1" s="408"/>
      <c r="X1" s="408"/>
      <c r="Y1" s="408"/>
      <c r="Z1" s="408"/>
      <c r="AA1" s="409"/>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407" t="str">
        <f>IF('Notation du prix'!F$3="","",'Notation du prix'!F$3)</f>
        <v/>
      </c>
      <c r="J3" s="408"/>
      <c r="K3" s="408"/>
      <c r="L3" s="408"/>
      <c r="M3" s="408"/>
      <c r="N3" s="408"/>
      <c r="O3" s="408"/>
      <c r="P3" s="408"/>
      <c r="Q3" s="408"/>
      <c r="R3" s="408"/>
      <c r="S3" s="408"/>
      <c r="T3" s="408"/>
      <c r="U3" s="408"/>
      <c r="V3" s="408"/>
      <c r="W3" s="408"/>
      <c r="X3" s="408"/>
      <c r="Y3" s="408"/>
      <c r="Z3" s="408"/>
      <c r="AA3" s="409"/>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407" t="str">
        <f>IF('Notation du prix'!F$5="","",'Notation du prix'!F$5)</f>
        <v/>
      </c>
      <c r="J5" s="408"/>
      <c r="K5" s="408"/>
      <c r="L5" s="408"/>
      <c r="M5" s="408"/>
      <c r="N5" s="408"/>
      <c r="O5" s="408"/>
      <c r="P5" s="408"/>
      <c r="Q5" s="408"/>
      <c r="R5" s="408"/>
      <c r="S5" s="408"/>
      <c r="T5" s="408"/>
      <c r="U5" s="408"/>
      <c r="V5" s="408"/>
      <c r="W5" s="408"/>
      <c r="X5" s="408"/>
      <c r="Y5" s="408"/>
      <c r="Z5" s="408"/>
      <c r="AA5" s="409"/>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407" t="str">
        <f>IF('Notation du prix'!F$7="","",'Notation du prix'!F$7)</f>
        <v/>
      </c>
      <c r="J7" s="408"/>
      <c r="K7" s="408"/>
      <c r="L7" s="408"/>
      <c r="M7" s="408"/>
      <c r="N7" s="408"/>
      <c r="O7" s="408"/>
      <c r="P7" s="408"/>
      <c r="Q7" s="408"/>
      <c r="R7" s="408"/>
      <c r="S7" s="408"/>
      <c r="T7" s="408"/>
      <c r="U7" s="408"/>
      <c r="V7" s="408"/>
      <c r="W7" s="408"/>
      <c r="X7" s="408"/>
      <c r="Y7" s="408"/>
      <c r="Z7" s="408"/>
      <c r="AA7" s="409"/>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416" t="str">
        <f>IF('Analyse multicritères'!B10:G10="","",'Analyse multicritères'!B10:G10)</f>
        <v>PRIX</v>
      </c>
      <c r="C10" s="417"/>
      <c r="D10" s="417"/>
      <c r="E10" s="417"/>
      <c r="F10" s="417"/>
      <c r="G10" s="418"/>
      <c r="H10" s="59"/>
      <c r="I10" s="73">
        <f>IF('Analyse multicritères'!I10="","",'Analyse multicritères'!I10)</f>
        <v>40</v>
      </c>
      <c r="J10" s="34" t="s">
        <v>50</v>
      </c>
      <c r="O10" s="35" t="s">
        <v>64</v>
      </c>
      <c r="P10" s="60"/>
      <c r="Q10" s="410" t="str">
        <f>IF('Analyse multicritères'!Q10:S10="","",'Analyse multicritères'!Q10:S10)</f>
        <v/>
      </c>
      <c r="R10" s="411"/>
      <c r="S10" s="412"/>
      <c r="W10" s="61" t="s">
        <v>65</v>
      </c>
      <c r="X10" s="60"/>
      <c r="Y10" s="410" t="str">
        <f>IF('Analyse multicritères'!Y10:AA10="","",'Analyse multicritères'!Y10:AA10)</f>
        <v/>
      </c>
      <c r="Z10" s="411"/>
      <c r="AA10" s="412"/>
    </row>
    <row r="11" spans="1:38" ht="16.5" thickTop="1">
      <c r="A11" s="33">
        <v>2</v>
      </c>
      <c r="B11" s="413" t="str">
        <f>IF('Analyse multicritères'!B11:G11="","",'Analyse multicritères'!B11:G11)</f>
        <v>Organisation pour l'exécution du marché</v>
      </c>
      <c r="C11" s="414"/>
      <c r="D11" s="414"/>
      <c r="E11" s="414"/>
      <c r="F11" s="414"/>
      <c r="G11" s="415"/>
      <c r="H11" s="59"/>
      <c r="I11" s="73">
        <f>IF('Analyse multicritères'!I11="","",'Analyse multicritères'!I11)</f>
        <v>22</v>
      </c>
      <c r="J11" s="34" t="s">
        <v>50</v>
      </c>
    </row>
    <row r="12" spans="1:38" ht="16.5" thickBot="1">
      <c r="A12" s="33">
        <v>3</v>
      </c>
      <c r="B12" s="413" t="str">
        <f>IF('Analyse multicritères'!B12:G12="","",'Analyse multicritères'!B12:G12)</f>
        <v>Qualités techniques de l'offre</v>
      </c>
      <c r="C12" s="414"/>
      <c r="D12" s="414"/>
      <c r="E12" s="414"/>
      <c r="F12" s="414"/>
      <c r="G12" s="415"/>
      <c r="H12" s="59"/>
      <c r="I12" s="73">
        <f>IF('Analyse multicritères'!I12="","",'Analyse multicritères'!I12)</f>
        <v>15</v>
      </c>
      <c r="J12" s="34" t="s">
        <v>50</v>
      </c>
    </row>
    <row r="13" spans="1:38" ht="17.25" thickTop="1" thickBot="1">
      <c r="A13" s="33">
        <v>4</v>
      </c>
      <c r="B13" s="413" t="str">
        <f>IF('Analyse multicritères'!B13:G13="","",'Analyse multicritères'!B13:G13)</f>
        <v xml:space="preserve">Organisation de base du candidat ou du soumissionnaire </v>
      </c>
      <c r="C13" s="414"/>
      <c r="D13" s="414"/>
      <c r="E13" s="414"/>
      <c r="F13" s="414"/>
      <c r="G13" s="415"/>
      <c r="H13" s="59"/>
      <c r="I13" s="73">
        <f>IF('Analyse multicritères'!I13="","",'Analyse multicritères'!I13)</f>
        <v>12</v>
      </c>
      <c r="J13" s="34" t="s">
        <v>50</v>
      </c>
      <c r="O13" s="35" t="s">
        <v>66</v>
      </c>
      <c r="P13" s="62"/>
      <c r="Q13" s="410" t="str">
        <f>IF('Analyse multicritères'!Q13:S13="","",'Analyse multicritères'!Q13:S13)</f>
        <v/>
      </c>
      <c r="R13" s="411"/>
      <c r="S13" s="412"/>
      <c r="W13" s="61" t="s">
        <v>65</v>
      </c>
      <c r="X13" s="60"/>
      <c r="Y13" s="410" t="str">
        <f>IF('Analyse multicritères'!Y13:AA13="","",'Analyse multicritères'!Y13:AA13)</f>
        <v/>
      </c>
      <c r="Z13" s="411"/>
      <c r="AA13" s="412"/>
    </row>
    <row r="14" spans="1:38" ht="17.25" thickTop="1" thickBot="1">
      <c r="A14" s="33">
        <v>5</v>
      </c>
      <c r="B14" s="413" t="str">
        <f>IF('Analyse multicritères'!B14:G14="","",'Analyse multicritères'!B14:G14)</f>
        <v>Références du candidat ou du soumissionnaire</v>
      </c>
      <c r="C14" s="414"/>
      <c r="D14" s="414"/>
      <c r="E14" s="414"/>
      <c r="F14" s="414"/>
      <c r="G14" s="415"/>
      <c r="H14" s="59"/>
      <c r="I14" s="73">
        <f>IF('Analyse multicritères'!I14="","",'Analyse multicritères'!I14)</f>
        <v>11</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t="e">
        <f>IF('Analyse multicritères'!I20="","",'Analyse multicritères'!I20)</f>
        <v>#VALUE!</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t="e">
        <f>IF('Analyse multicritères'!I21="","",'Analyse multicritères'!I21)</f>
        <v>#VALUE!</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t="e">
        <f>IF('Analyse multicritères'!I22="","",'Analyse multicritères'!I22)</f>
        <v>#VALUE!</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81">
        <v>4</v>
      </c>
      <c r="B23" s="82" t="str">
        <f>IF('Notation du prix'!E$12="","",'Notation du prix'!E$12)</f>
        <v>xxx</v>
      </c>
      <c r="C23" s="83" t="str">
        <f>IF('Notation du prix'!E$13="","",'Notation du prix'!E$13)</f>
        <v/>
      </c>
      <c r="E23" s="84" t="str">
        <f>IF('Notation du prix'!E$14="","",'Notation du prix'!E$14)</f>
        <v/>
      </c>
      <c r="F23" s="85" t="str">
        <f>IF('Notation du prix'!E$14="","",$I$10)</f>
        <v/>
      </c>
      <c r="G23" s="86" t="str">
        <f t="shared" si="0"/>
        <v/>
      </c>
      <c r="H23" s="54"/>
      <c r="I23" s="84" t="e">
        <f>IF('Analyse multicritères'!I23="","",'Analyse multicritères'!I23)</f>
        <v>#VALUE!</v>
      </c>
      <c r="J23" s="85" t="str">
        <f>IF('Notation du prix'!E$14="","",$I$11)</f>
        <v/>
      </c>
      <c r="K23" s="86" t="e">
        <f t="shared" si="1"/>
        <v>#VALUE!</v>
      </c>
      <c r="L23" s="54"/>
      <c r="M23" s="84">
        <f>IF('Analyse multicritères'!M23="","",'Analyse multicritères'!M23)</f>
        <v>0</v>
      </c>
      <c r="N23" s="85" t="str">
        <f>IF('Notation du prix'!E$14="","",$I$12)</f>
        <v/>
      </c>
      <c r="O23" s="86" t="e">
        <f t="shared" si="2"/>
        <v>#VALUE!</v>
      </c>
      <c r="P23" s="54"/>
      <c r="Q23" s="84">
        <f>IF('Analyse multicritères'!Q23="","",'Analyse multicritères'!Q23)</f>
        <v>0</v>
      </c>
      <c r="R23" s="85" t="str">
        <f>IF('Notation du prix'!E$14="","",$I$13)</f>
        <v/>
      </c>
      <c r="S23" s="86" t="e">
        <f t="shared" si="3"/>
        <v>#VALUE!</v>
      </c>
      <c r="T23" s="54"/>
      <c r="U23" s="84">
        <f>IF('Analyse multicritères'!U23="","",'Analyse multicritères'!U23)</f>
        <v>0</v>
      </c>
      <c r="V23" s="85" t="str">
        <f>IF('Notation du prix'!E$14="","",$I$14)</f>
        <v/>
      </c>
      <c r="W23" s="86" t="e">
        <f t="shared" si="4"/>
        <v>#VALUE!</v>
      </c>
      <c r="Y23" s="89" t="str">
        <f t="shared" si="5"/>
        <v/>
      </c>
      <c r="AA23" s="90"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t="e">
        <f>IF('Analyse multicritères'!I24="","",'Analyse multicritères'!I24)</f>
        <v>#VALUE!</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t="e">
        <f>IF('Analyse multicritères'!I25="","",'Analyse multicritères'!I25)</f>
        <v>#VALUE!</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t="e">
        <f>IF('Analyse multicritères'!I26="","",'Analyse multicritères'!I26)</f>
        <v>#VALUE!</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t="e">
        <f>IF('Analyse multicritères'!I27="","",'Analyse multicritères'!I27)</f>
        <v>#VALUE!</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t="e">
        <f>IF('Analyse multicritères'!I28="","",'Analyse multicritères'!I28)</f>
        <v>#VALUE!</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t="e">
        <f>IF('Analyse multicritères'!I29="","",'Analyse multicritères'!I29)</f>
        <v>#VALUE!</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t="e">
        <f>IF('Analyse multicritères'!I30="","",'Analyse multicritères'!I30)</f>
        <v>#VALUE!</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t="e">
        <f>IF('Analyse multicritères'!I31="","",'Analyse multicritères'!I31)</f>
        <v>#VALUE!</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t="e">
        <f>IF('Analyse multicritères'!I32="","",'Analyse multicritères'!I32)</f>
        <v>#VALUE!</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t="e">
        <f>IF('Analyse multicritères'!I33="","",'Analyse multicritères'!I33)</f>
        <v>#VALUE!</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t="e">
        <f>IF('Analyse multicritères'!I34="","",'Analyse multicritères'!I34)</f>
        <v>#VALUE!</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Q13:S13"/>
    <mergeCell ref="Y10:AA10"/>
    <mergeCell ref="Y13:AA13"/>
    <mergeCell ref="Q10:S10"/>
    <mergeCell ref="I1:AA1"/>
    <mergeCell ref="I3:AA3"/>
    <mergeCell ref="I5:AA5"/>
    <mergeCell ref="I7:AA7"/>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multicritères&amp;RARC_FORMULAIRE_4535 - CIT-S 15.04.14</oddFooter>
  </headerFooter>
</worksheet>
</file>

<file path=xl/worksheets/sheet15.xml><?xml version="1.0" encoding="utf-8"?>
<worksheet xmlns="http://schemas.openxmlformats.org/spreadsheetml/2006/main" xmlns:r="http://schemas.openxmlformats.org/officeDocument/2006/relationships">
  <sheetPr codeName="Feuil7"/>
  <dimension ref="A1:AL35"/>
  <sheetViews>
    <sheetView zoomScaleNormal="100" workbookViewId="0">
      <selection activeCell="B16" sqref="B16"/>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407" t="str">
        <f>IF('Notation du prix'!F$1="","",'Notation du prix'!F$1)</f>
        <v/>
      </c>
      <c r="J1" s="408"/>
      <c r="K1" s="408"/>
      <c r="L1" s="408"/>
      <c r="M1" s="408"/>
      <c r="N1" s="408"/>
      <c r="O1" s="408"/>
      <c r="P1" s="408"/>
      <c r="Q1" s="408"/>
      <c r="R1" s="408"/>
      <c r="S1" s="408"/>
      <c r="T1" s="408"/>
      <c r="U1" s="408"/>
      <c r="V1" s="408"/>
      <c r="W1" s="408"/>
      <c r="X1" s="408"/>
      <c r="Y1" s="408"/>
      <c r="Z1" s="408"/>
      <c r="AA1" s="409"/>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407" t="str">
        <f>IF('Notation du prix'!F$3="","",'Notation du prix'!F$3)</f>
        <v/>
      </c>
      <c r="J3" s="408"/>
      <c r="K3" s="408"/>
      <c r="L3" s="408"/>
      <c r="M3" s="408"/>
      <c r="N3" s="408"/>
      <c r="O3" s="408"/>
      <c r="P3" s="408"/>
      <c r="Q3" s="408"/>
      <c r="R3" s="408"/>
      <c r="S3" s="408"/>
      <c r="T3" s="408"/>
      <c r="U3" s="408"/>
      <c r="V3" s="408"/>
      <c r="W3" s="408"/>
      <c r="X3" s="408"/>
      <c r="Y3" s="408"/>
      <c r="Z3" s="408"/>
      <c r="AA3" s="409"/>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407" t="str">
        <f>IF('Notation du prix'!F$5="","",'Notation du prix'!F$5)</f>
        <v/>
      </c>
      <c r="J5" s="408"/>
      <c r="K5" s="408"/>
      <c r="L5" s="408"/>
      <c r="M5" s="408"/>
      <c r="N5" s="408"/>
      <c r="O5" s="408"/>
      <c r="P5" s="408"/>
      <c r="Q5" s="408"/>
      <c r="R5" s="408"/>
      <c r="S5" s="408"/>
      <c r="T5" s="408"/>
      <c r="U5" s="408"/>
      <c r="V5" s="408"/>
      <c r="W5" s="408"/>
      <c r="X5" s="408"/>
      <c r="Y5" s="408"/>
      <c r="Z5" s="408"/>
      <c r="AA5" s="409"/>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407" t="str">
        <f>IF('Notation du prix'!F$7="","",'Notation du prix'!F$7)</f>
        <v/>
      </c>
      <c r="J7" s="408"/>
      <c r="K7" s="408"/>
      <c r="L7" s="408"/>
      <c r="M7" s="408"/>
      <c r="N7" s="408"/>
      <c r="O7" s="408"/>
      <c r="P7" s="408"/>
      <c r="Q7" s="408"/>
      <c r="R7" s="408"/>
      <c r="S7" s="408"/>
      <c r="T7" s="408"/>
      <c r="U7" s="408"/>
      <c r="V7" s="408"/>
      <c r="W7" s="408"/>
      <c r="X7" s="408"/>
      <c r="Y7" s="408"/>
      <c r="Z7" s="408"/>
      <c r="AA7" s="409"/>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416" t="str">
        <f>IF('Analyse multicritères'!B10:G10="","",'Analyse multicritères'!B10:G10)</f>
        <v>PRIX</v>
      </c>
      <c r="C10" s="417"/>
      <c r="D10" s="417"/>
      <c r="E10" s="417"/>
      <c r="F10" s="417"/>
      <c r="G10" s="418"/>
      <c r="H10" s="59"/>
      <c r="I10" s="73">
        <f>IF('Analyse multicritères'!I10="","",'Analyse multicritères'!I10)</f>
        <v>40</v>
      </c>
      <c r="J10" s="34" t="s">
        <v>50</v>
      </c>
      <c r="O10" s="35" t="s">
        <v>64</v>
      </c>
      <c r="P10" s="60"/>
      <c r="Q10" s="410" t="str">
        <f>IF('Analyse multicritères'!Q10:S10="","",'Analyse multicritères'!Q10:S10)</f>
        <v/>
      </c>
      <c r="R10" s="411"/>
      <c r="S10" s="412"/>
      <c r="W10" s="61" t="s">
        <v>65</v>
      </c>
      <c r="X10" s="60"/>
      <c r="Y10" s="410" t="str">
        <f>IF('Analyse multicritères'!Y10:AA10="","",'Analyse multicritères'!Y10:AA10)</f>
        <v/>
      </c>
      <c r="Z10" s="411"/>
      <c r="AA10" s="412"/>
    </row>
    <row r="11" spans="1:38" ht="16.5" thickTop="1">
      <c r="A11" s="33">
        <v>2</v>
      </c>
      <c r="B11" s="413" t="str">
        <f>IF('Analyse multicritères'!B11:G11="","",'Analyse multicritères'!B11:G11)</f>
        <v>Organisation pour l'exécution du marché</v>
      </c>
      <c r="C11" s="414"/>
      <c r="D11" s="414"/>
      <c r="E11" s="414"/>
      <c r="F11" s="414"/>
      <c r="G11" s="415"/>
      <c r="H11" s="59"/>
      <c r="I11" s="73">
        <f>IF('Analyse multicritères'!I11="","",'Analyse multicritères'!I11)</f>
        <v>22</v>
      </c>
      <c r="J11" s="34" t="s">
        <v>50</v>
      </c>
    </row>
    <row r="12" spans="1:38" ht="16.5" thickBot="1">
      <c r="A12" s="33">
        <v>3</v>
      </c>
      <c r="B12" s="413" t="str">
        <f>IF('Analyse multicritères'!B12:G12="","",'Analyse multicritères'!B12:G12)</f>
        <v>Qualités techniques de l'offre</v>
      </c>
      <c r="C12" s="414"/>
      <c r="D12" s="414"/>
      <c r="E12" s="414"/>
      <c r="F12" s="414"/>
      <c r="G12" s="415"/>
      <c r="H12" s="59"/>
      <c r="I12" s="73">
        <f>IF('Analyse multicritères'!I12="","",'Analyse multicritères'!I12)</f>
        <v>15</v>
      </c>
      <c r="J12" s="34" t="s">
        <v>50</v>
      </c>
    </row>
    <row r="13" spans="1:38" ht="17.25" thickTop="1" thickBot="1">
      <c r="A13" s="33">
        <v>4</v>
      </c>
      <c r="B13" s="413" t="str">
        <f>IF('Analyse multicritères'!B13:G13="","",'Analyse multicritères'!B13:G13)</f>
        <v xml:space="preserve">Organisation de base du candidat ou du soumissionnaire </v>
      </c>
      <c r="C13" s="414"/>
      <c r="D13" s="414"/>
      <c r="E13" s="414"/>
      <c r="F13" s="414"/>
      <c r="G13" s="415"/>
      <c r="H13" s="59"/>
      <c r="I13" s="73">
        <f>IF('Analyse multicritères'!I13="","",'Analyse multicritères'!I13)</f>
        <v>12</v>
      </c>
      <c r="J13" s="34" t="s">
        <v>50</v>
      </c>
      <c r="O13" s="35" t="s">
        <v>66</v>
      </c>
      <c r="P13" s="62"/>
      <c r="Q13" s="410" t="str">
        <f>IF('Analyse multicritères'!Q13:S13="","",'Analyse multicritères'!Q13:S13)</f>
        <v/>
      </c>
      <c r="R13" s="411"/>
      <c r="S13" s="412"/>
      <c r="W13" s="61" t="s">
        <v>65</v>
      </c>
      <c r="X13" s="60"/>
      <c r="Y13" s="410" t="str">
        <f>IF('Analyse multicritères'!Y13:AA13="","",'Analyse multicritères'!Y13:AA13)</f>
        <v/>
      </c>
      <c r="Z13" s="411"/>
      <c r="AA13" s="412"/>
    </row>
    <row r="14" spans="1:38" ht="17.25" thickTop="1" thickBot="1">
      <c r="A14" s="33">
        <v>5</v>
      </c>
      <c r="B14" s="413" t="str">
        <f>IF('Analyse multicritères'!B14:G14="","",'Analyse multicritères'!B14:G14)</f>
        <v>Références du candidat ou du soumissionnaire</v>
      </c>
      <c r="C14" s="414"/>
      <c r="D14" s="414"/>
      <c r="E14" s="414"/>
      <c r="F14" s="414"/>
      <c r="G14" s="415"/>
      <c r="H14" s="59"/>
      <c r="I14" s="73">
        <f>IF('Analyse multicritères'!I14="","",'Analyse multicritères'!I14)</f>
        <v>11</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t="e">
        <f>IF('Analyse multicritères'!I20="","",'Analyse multicritères'!I20)</f>
        <v>#VALUE!</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t="e">
        <f>IF('Analyse multicritères'!I21="","",'Analyse multicritères'!I21)</f>
        <v>#VALUE!</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t="e">
        <f>IF('Analyse multicritères'!I22="","",'Analyse multicritères'!I22)</f>
        <v>#VALUE!</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t="e">
        <f>IF('Analyse multicritères'!I23="","",'Analyse multicritères'!I23)</f>
        <v>#VALUE!</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81">
        <v>5</v>
      </c>
      <c r="B24" s="82" t="str">
        <f>IF('Notation du prix'!F$12="","",'Notation du prix'!F$12)</f>
        <v>xxx</v>
      </c>
      <c r="C24" s="83" t="str">
        <f>IF('Notation du prix'!F$13="","",'Notation du prix'!F$13)</f>
        <v/>
      </c>
      <c r="E24" s="84" t="str">
        <f>IF('Notation du prix'!F$14="","",'Notation du prix'!F$14)</f>
        <v/>
      </c>
      <c r="F24" s="85" t="str">
        <f>IF('Notation du prix'!F$14="","",$I$10)</f>
        <v/>
      </c>
      <c r="G24" s="86" t="str">
        <f t="shared" si="0"/>
        <v/>
      </c>
      <c r="H24" s="54"/>
      <c r="I24" s="84" t="e">
        <f>IF('Analyse multicritères'!I24="","",'Analyse multicritères'!I24)</f>
        <v>#VALUE!</v>
      </c>
      <c r="J24" s="85" t="str">
        <f>IF('Notation du prix'!F$14="","",$I$11)</f>
        <v/>
      </c>
      <c r="K24" s="86" t="e">
        <f t="shared" si="1"/>
        <v>#VALUE!</v>
      </c>
      <c r="L24" s="54"/>
      <c r="M24" s="84">
        <f>IF('Analyse multicritères'!M24="","",'Analyse multicritères'!M24)</f>
        <v>0</v>
      </c>
      <c r="N24" s="85" t="str">
        <f>IF('Notation du prix'!F$14="","",$I$12)</f>
        <v/>
      </c>
      <c r="O24" s="86" t="e">
        <f t="shared" si="2"/>
        <v>#VALUE!</v>
      </c>
      <c r="P24" s="54"/>
      <c r="Q24" s="84">
        <f>IF('Analyse multicritères'!Q24="","",'Analyse multicritères'!Q24)</f>
        <v>0</v>
      </c>
      <c r="R24" s="85" t="str">
        <f>IF('Notation du prix'!F$14="","",$I$13)</f>
        <v/>
      </c>
      <c r="S24" s="86" t="e">
        <f t="shared" si="3"/>
        <v>#VALUE!</v>
      </c>
      <c r="T24" s="54"/>
      <c r="U24" s="84">
        <f>IF('Analyse multicritères'!U24="","",'Analyse multicritères'!U24)</f>
        <v>0</v>
      </c>
      <c r="V24" s="85" t="str">
        <f>IF('Notation du prix'!F$14="","",$I$14)</f>
        <v/>
      </c>
      <c r="W24" s="86" t="e">
        <f t="shared" si="4"/>
        <v>#VALUE!</v>
      </c>
      <c r="Y24" s="89" t="str">
        <f t="shared" si="5"/>
        <v/>
      </c>
      <c r="AA24" s="90"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t="e">
        <f>IF('Analyse multicritères'!I25="","",'Analyse multicritères'!I25)</f>
        <v>#VALUE!</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t="e">
        <f>IF('Analyse multicritères'!I26="","",'Analyse multicritères'!I26)</f>
        <v>#VALUE!</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t="e">
        <f>IF('Analyse multicritères'!I27="","",'Analyse multicritères'!I27)</f>
        <v>#VALUE!</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t="e">
        <f>IF('Analyse multicritères'!I28="","",'Analyse multicritères'!I28)</f>
        <v>#VALUE!</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t="e">
        <f>IF('Analyse multicritères'!I29="","",'Analyse multicritères'!I29)</f>
        <v>#VALUE!</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t="e">
        <f>IF('Analyse multicritères'!I30="","",'Analyse multicritères'!I30)</f>
        <v>#VALUE!</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t="e">
        <f>IF('Analyse multicritères'!I31="","",'Analyse multicritères'!I31)</f>
        <v>#VALUE!</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t="e">
        <f>IF('Analyse multicritères'!I32="","",'Analyse multicritères'!I32)</f>
        <v>#VALUE!</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t="e">
        <f>IF('Analyse multicritères'!I33="","",'Analyse multicritères'!I33)</f>
        <v>#VALUE!</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t="e">
        <f>IF('Analyse multicritères'!I34="","",'Analyse multicritères'!I34)</f>
        <v>#VALUE!</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I1:AA1"/>
    <mergeCell ref="I3:AA3"/>
    <mergeCell ref="I5:AA5"/>
    <mergeCell ref="I7:AA7"/>
    <mergeCell ref="Q13:S13"/>
    <mergeCell ref="Y10:AA10"/>
    <mergeCell ref="Y13:AA13"/>
    <mergeCell ref="Q10:S10"/>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multicritères&amp;RARC_FORMULAIRE_4535 - CIT-S 15.04.14</oddFooter>
  </headerFooter>
</worksheet>
</file>

<file path=xl/worksheets/sheet16.xml><?xml version="1.0" encoding="utf-8"?>
<worksheet xmlns="http://schemas.openxmlformats.org/spreadsheetml/2006/main" xmlns:r="http://schemas.openxmlformats.org/officeDocument/2006/relationships">
  <sheetPr codeName="Feuil8"/>
  <dimension ref="A1:AL35"/>
  <sheetViews>
    <sheetView zoomScaleNormal="100" workbookViewId="0">
      <selection activeCell="B16" sqref="B16"/>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407" t="str">
        <f>IF('Notation du prix'!F$1="","",'Notation du prix'!F$1)</f>
        <v/>
      </c>
      <c r="J1" s="408"/>
      <c r="K1" s="408"/>
      <c r="L1" s="408"/>
      <c r="M1" s="408"/>
      <c r="N1" s="408"/>
      <c r="O1" s="408"/>
      <c r="P1" s="408"/>
      <c r="Q1" s="408"/>
      <c r="R1" s="408"/>
      <c r="S1" s="408"/>
      <c r="T1" s="408"/>
      <c r="U1" s="408"/>
      <c r="V1" s="408"/>
      <c r="W1" s="408"/>
      <c r="X1" s="408"/>
      <c r="Y1" s="408"/>
      <c r="Z1" s="408"/>
      <c r="AA1" s="409"/>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407" t="str">
        <f>IF('Notation du prix'!F$3="","",'Notation du prix'!F$3)</f>
        <v/>
      </c>
      <c r="J3" s="408"/>
      <c r="K3" s="408"/>
      <c r="L3" s="408"/>
      <c r="M3" s="408"/>
      <c r="N3" s="408"/>
      <c r="O3" s="408"/>
      <c r="P3" s="408"/>
      <c r="Q3" s="408"/>
      <c r="R3" s="408"/>
      <c r="S3" s="408"/>
      <c r="T3" s="408"/>
      <c r="U3" s="408"/>
      <c r="V3" s="408"/>
      <c r="W3" s="408"/>
      <c r="X3" s="408"/>
      <c r="Y3" s="408"/>
      <c r="Z3" s="408"/>
      <c r="AA3" s="409"/>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407" t="str">
        <f>IF('Notation du prix'!F$5="","",'Notation du prix'!F$5)</f>
        <v/>
      </c>
      <c r="J5" s="408"/>
      <c r="K5" s="408"/>
      <c r="L5" s="408"/>
      <c r="M5" s="408"/>
      <c r="N5" s="408"/>
      <c r="O5" s="408"/>
      <c r="P5" s="408"/>
      <c r="Q5" s="408"/>
      <c r="R5" s="408"/>
      <c r="S5" s="408"/>
      <c r="T5" s="408"/>
      <c r="U5" s="408"/>
      <c r="V5" s="408"/>
      <c r="W5" s="408"/>
      <c r="X5" s="408"/>
      <c r="Y5" s="408"/>
      <c r="Z5" s="408"/>
      <c r="AA5" s="409"/>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407" t="str">
        <f>IF('Notation du prix'!F$7="","",'Notation du prix'!F$7)</f>
        <v/>
      </c>
      <c r="J7" s="408"/>
      <c r="K7" s="408"/>
      <c r="L7" s="408"/>
      <c r="M7" s="408"/>
      <c r="N7" s="408"/>
      <c r="O7" s="408"/>
      <c r="P7" s="408"/>
      <c r="Q7" s="408"/>
      <c r="R7" s="408"/>
      <c r="S7" s="408"/>
      <c r="T7" s="408"/>
      <c r="U7" s="408"/>
      <c r="V7" s="408"/>
      <c r="W7" s="408"/>
      <c r="X7" s="408"/>
      <c r="Y7" s="408"/>
      <c r="Z7" s="408"/>
      <c r="AA7" s="409"/>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416" t="str">
        <f>IF('Analyse multicritères'!B10:G10="","",'Analyse multicritères'!B10:G10)</f>
        <v>PRIX</v>
      </c>
      <c r="C10" s="417"/>
      <c r="D10" s="417"/>
      <c r="E10" s="417"/>
      <c r="F10" s="417"/>
      <c r="G10" s="418"/>
      <c r="H10" s="59"/>
      <c r="I10" s="73">
        <f>IF('Analyse multicritères'!I10="","",'Analyse multicritères'!I10)</f>
        <v>40</v>
      </c>
      <c r="J10" s="34" t="s">
        <v>50</v>
      </c>
      <c r="O10" s="35" t="s">
        <v>64</v>
      </c>
      <c r="P10" s="60"/>
      <c r="Q10" s="410" t="str">
        <f>IF('Analyse multicritères'!Q10:S10="","",'Analyse multicritères'!Q10:S10)</f>
        <v/>
      </c>
      <c r="R10" s="411"/>
      <c r="S10" s="412"/>
      <c r="W10" s="61" t="s">
        <v>65</v>
      </c>
      <c r="X10" s="60"/>
      <c r="Y10" s="410" t="str">
        <f>IF('Analyse multicritères'!Y10:AA10="","",'Analyse multicritères'!Y10:AA10)</f>
        <v/>
      </c>
      <c r="Z10" s="411"/>
      <c r="AA10" s="412"/>
    </row>
    <row r="11" spans="1:38" ht="16.5" thickTop="1">
      <c r="A11" s="33">
        <v>2</v>
      </c>
      <c r="B11" s="413" t="str">
        <f>IF('Analyse multicritères'!B11:G11="","",'Analyse multicritères'!B11:G11)</f>
        <v>Organisation pour l'exécution du marché</v>
      </c>
      <c r="C11" s="414"/>
      <c r="D11" s="414"/>
      <c r="E11" s="414"/>
      <c r="F11" s="414"/>
      <c r="G11" s="415"/>
      <c r="H11" s="59"/>
      <c r="I11" s="73">
        <f>IF('Analyse multicritères'!I11="","",'Analyse multicritères'!I11)</f>
        <v>22</v>
      </c>
      <c r="J11" s="34" t="s">
        <v>50</v>
      </c>
    </row>
    <row r="12" spans="1:38" ht="16.5" thickBot="1">
      <c r="A12" s="33">
        <v>3</v>
      </c>
      <c r="B12" s="413" t="str">
        <f>IF('Analyse multicritères'!B12:G12="","",'Analyse multicritères'!B12:G12)</f>
        <v>Qualités techniques de l'offre</v>
      </c>
      <c r="C12" s="414"/>
      <c r="D12" s="414"/>
      <c r="E12" s="414"/>
      <c r="F12" s="414"/>
      <c r="G12" s="415"/>
      <c r="H12" s="59"/>
      <c r="I12" s="73">
        <f>IF('Analyse multicritères'!I12="","",'Analyse multicritères'!I12)</f>
        <v>15</v>
      </c>
      <c r="J12" s="34" t="s">
        <v>50</v>
      </c>
    </row>
    <row r="13" spans="1:38" ht="17.25" thickTop="1" thickBot="1">
      <c r="A13" s="33">
        <v>4</v>
      </c>
      <c r="B13" s="413" t="str">
        <f>IF('Analyse multicritères'!B13:G13="","",'Analyse multicritères'!B13:G13)</f>
        <v xml:space="preserve">Organisation de base du candidat ou du soumissionnaire </v>
      </c>
      <c r="C13" s="414"/>
      <c r="D13" s="414"/>
      <c r="E13" s="414"/>
      <c r="F13" s="414"/>
      <c r="G13" s="415"/>
      <c r="H13" s="59"/>
      <c r="I13" s="73">
        <f>IF('Analyse multicritères'!I13="","",'Analyse multicritères'!I13)</f>
        <v>12</v>
      </c>
      <c r="J13" s="34" t="s">
        <v>50</v>
      </c>
      <c r="O13" s="35" t="s">
        <v>66</v>
      </c>
      <c r="P13" s="62"/>
      <c r="Q13" s="410" t="str">
        <f>IF('Analyse multicritères'!Q13:S13="","",'Analyse multicritères'!Q13:S13)</f>
        <v/>
      </c>
      <c r="R13" s="411"/>
      <c r="S13" s="412"/>
      <c r="W13" s="61" t="s">
        <v>65</v>
      </c>
      <c r="X13" s="60"/>
      <c r="Y13" s="410" t="str">
        <f>IF('Analyse multicritères'!Y13:AA13="","",'Analyse multicritères'!Y13:AA13)</f>
        <v/>
      </c>
      <c r="Z13" s="411"/>
      <c r="AA13" s="412"/>
    </row>
    <row r="14" spans="1:38" ht="17.25" thickTop="1" thickBot="1">
      <c r="A14" s="33">
        <v>5</v>
      </c>
      <c r="B14" s="413" t="str">
        <f>IF('Analyse multicritères'!B14:G14="","",'Analyse multicritères'!B14:G14)</f>
        <v>Références du candidat ou du soumissionnaire</v>
      </c>
      <c r="C14" s="414"/>
      <c r="D14" s="414"/>
      <c r="E14" s="414"/>
      <c r="F14" s="414"/>
      <c r="G14" s="415"/>
      <c r="H14" s="59"/>
      <c r="I14" s="73">
        <f>IF('Analyse multicritères'!I14="","",'Analyse multicritères'!I14)</f>
        <v>11</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t="e">
        <f>IF('Analyse multicritères'!I20="","",'Analyse multicritères'!I20)</f>
        <v>#VALUE!</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t="e">
        <f>IF('Analyse multicritères'!I21="","",'Analyse multicritères'!I21)</f>
        <v>#VALUE!</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t="e">
        <f>IF('Analyse multicritères'!I22="","",'Analyse multicritères'!I22)</f>
        <v>#VALUE!</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t="e">
        <f>IF('Analyse multicritères'!I23="","",'Analyse multicritères'!I23)</f>
        <v>#VALUE!</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t="e">
        <f>IF('Analyse multicritères'!I24="","",'Analyse multicritères'!I24)</f>
        <v>#VALUE!</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81">
        <v>6</v>
      </c>
      <c r="B25" s="82" t="str">
        <f>IF('Notation du prix'!G$12="","",'Notation du prix'!G$12)</f>
        <v>xxx</v>
      </c>
      <c r="C25" s="83" t="str">
        <f>IF('Notation du prix'!G$13="","",'Notation du prix'!G$13)</f>
        <v/>
      </c>
      <c r="E25" s="84" t="str">
        <f>IF('Notation du prix'!G$14="","",'Notation du prix'!G$14)</f>
        <v/>
      </c>
      <c r="F25" s="85" t="str">
        <f>IF('Notation du prix'!G$14="","",$I$10)</f>
        <v/>
      </c>
      <c r="G25" s="86" t="str">
        <f t="shared" si="0"/>
        <v/>
      </c>
      <c r="H25" s="54"/>
      <c r="I25" s="84" t="e">
        <f>IF('Analyse multicritères'!I25="","",'Analyse multicritères'!I25)</f>
        <v>#VALUE!</v>
      </c>
      <c r="J25" s="85" t="str">
        <f>IF('Notation du prix'!G$14="","",$I$11)</f>
        <v/>
      </c>
      <c r="K25" s="86" t="e">
        <f t="shared" si="1"/>
        <v>#VALUE!</v>
      </c>
      <c r="L25" s="54"/>
      <c r="M25" s="84">
        <f>IF('Analyse multicritères'!M25="","",'Analyse multicritères'!M25)</f>
        <v>0</v>
      </c>
      <c r="N25" s="85" t="str">
        <f>IF('Notation du prix'!G$14="","",$I$12)</f>
        <v/>
      </c>
      <c r="O25" s="86" t="e">
        <f t="shared" si="2"/>
        <v>#VALUE!</v>
      </c>
      <c r="P25" s="54"/>
      <c r="Q25" s="84">
        <f>IF('Analyse multicritères'!Q25="","",'Analyse multicritères'!Q25)</f>
        <v>0</v>
      </c>
      <c r="R25" s="85" t="str">
        <f>IF('Notation du prix'!G$14="","",$I$13)</f>
        <v/>
      </c>
      <c r="S25" s="86" t="e">
        <f t="shared" si="3"/>
        <v>#VALUE!</v>
      </c>
      <c r="T25" s="54"/>
      <c r="U25" s="84">
        <f>IF('Analyse multicritères'!U25="","",'Analyse multicritères'!U25)</f>
        <v>0</v>
      </c>
      <c r="V25" s="85" t="str">
        <f>IF('Notation du prix'!G$14="","",$I$14)</f>
        <v/>
      </c>
      <c r="W25" s="86" t="e">
        <f t="shared" si="4"/>
        <v>#VALUE!</v>
      </c>
      <c r="Y25" s="89" t="str">
        <f t="shared" si="5"/>
        <v/>
      </c>
      <c r="AA25" s="90"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t="e">
        <f>IF('Analyse multicritères'!I26="","",'Analyse multicritères'!I26)</f>
        <v>#VALUE!</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t="e">
        <f>IF('Analyse multicritères'!I27="","",'Analyse multicritères'!I27)</f>
        <v>#VALUE!</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t="e">
        <f>IF('Analyse multicritères'!I28="","",'Analyse multicritères'!I28)</f>
        <v>#VALUE!</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t="e">
        <f>IF('Analyse multicritères'!I29="","",'Analyse multicritères'!I29)</f>
        <v>#VALUE!</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t="e">
        <f>IF('Analyse multicritères'!I30="","",'Analyse multicritères'!I30)</f>
        <v>#VALUE!</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t="e">
        <f>IF('Analyse multicritères'!I31="","",'Analyse multicritères'!I31)</f>
        <v>#VALUE!</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t="e">
        <f>IF('Analyse multicritères'!I32="","",'Analyse multicritères'!I32)</f>
        <v>#VALUE!</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t="e">
        <f>IF('Analyse multicritères'!I33="","",'Analyse multicritères'!I33)</f>
        <v>#VALUE!</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t="e">
        <f>IF('Analyse multicritères'!I34="","",'Analyse multicritères'!I34)</f>
        <v>#VALUE!</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Q13:S13"/>
    <mergeCell ref="Y10:AA10"/>
    <mergeCell ref="Y13:AA13"/>
    <mergeCell ref="Q10:S10"/>
    <mergeCell ref="I1:AA1"/>
    <mergeCell ref="I3:AA3"/>
    <mergeCell ref="I5:AA5"/>
    <mergeCell ref="I7:AA7"/>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multicritères&amp;RARC_FORMULAIRE_4535 - CIT-S 15.04.14</oddFooter>
  </headerFooter>
</worksheet>
</file>

<file path=xl/worksheets/sheet17.xml><?xml version="1.0" encoding="utf-8"?>
<worksheet xmlns="http://schemas.openxmlformats.org/spreadsheetml/2006/main" xmlns:r="http://schemas.openxmlformats.org/officeDocument/2006/relationships">
  <sheetPr codeName="Feuil9"/>
  <dimension ref="A1:AL35"/>
  <sheetViews>
    <sheetView zoomScaleNormal="100" workbookViewId="0">
      <selection activeCell="B16" sqref="B16"/>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407" t="str">
        <f>IF('Notation du prix'!F$1="","",'Notation du prix'!F$1)</f>
        <v/>
      </c>
      <c r="J1" s="408"/>
      <c r="K1" s="408"/>
      <c r="L1" s="408"/>
      <c r="M1" s="408"/>
      <c r="N1" s="408"/>
      <c r="O1" s="408"/>
      <c r="P1" s="408"/>
      <c r="Q1" s="408"/>
      <c r="R1" s="408"/>
      <c r="S1" s="408"/>
      <c r="T1" s="408"/>
      <c r="U1" s="408"/>
      <c r="V1" s="408"/>
      <c r="W1" s="408"/>
      <c r="X1" s="408"/>
      <c r="Y1" s="408"/>
      <c r="Z1" s="408"/>
      <c r="AA1" s="409"/>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407" t="str">
        <f>IF('Notation du prix'!F$3="","",'Notation du prix'!F$3)</f>
        <v/>
      </c>
      <c r="J3" s="408"/>
      <c r="K3" s="408"/>
      <c r="L3" s="408"/>
      <c r="M3" s="408"/>
      <c r="N3" s="408"/>
      <c r="O3" s="408"/>
      <c r="P3" s="408"/>
      <c r="Q3" s="408"/>
      <c r="R3" s="408"/>
      <c r="S3" s="408"/>
      <c r="T3" s="408"/>
      <c r="U3" s="408"/>
      <c r="V3" s="408"/>
      <c r="W3" s="408"/>
      <c r="X3" s="408"/>
      <c r="Y3" s="408"/>
      <c r="Z3" s="408"/>
      <c r="AA3" s="409"/>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407" t="str">
        <f>IF('Notation du prix'!F$5="","",'Notation du prix'!F$5)</f>
        <v/>
      </c>
      <c r="J5" s="408"/>
      <c r="K5" s="408"/>
      <c r="L5" s="408"/>
      <c r="M5" s="408"/>
      <c r="N5" s="408"/>
      <c r="O5" s="408"/>
      <c r="P5" s="408"/>
      <c r="Q5" s="408"/>
      <c r="R5" s="408"/>
      <c r="S5" s="408"/>
      <c r="T5" s="408"/>
      <c r="U5" s="408"/>
      <c r="V5" s="408"/>
      <c r="W5" s="408"/>
      <c r="X5" s="408"/>
      <c r="Y5" s="408"/>
      <c r="Z5" s="408"/>
      <c r="AA5" s="409"/>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407" t="str">
        <f>IF('Notation du prix'!F$7="","",'Notation du prix'!F$7)</f>
        <v/>
      </c>
      <c r="J7" s="408"/>
      <c r="K7" s="408"/>
      <c r="L7" s="408"/>
      <c r="M7" s="408"/>
      <c r="N7" s="408"/>
      <c r="O7" s="408"/>
      <c r="P7" s="408"/>
      <c r="Q7" s="408"/>
      <c r="R7" s="408"/>
      <c r="S7" s="408"/>
      <c r="T7" s="408"/>
      <c r="U7" s="408"/>
      <c r="V7" s="408"/>
      <c r="W7" s="408"/>
      <c r="X7" s="408"/>
      <c r="Y7" s="408"/>
      <c r="Z7" s="408"/>
      <c r="AA7" s="409"/>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416" t="str">
        <f>IF('Analyse multicritères'!B10:G10="","",'Analyse multicritères'!B10:G10)</f>
        <v>PRIX</v>
      </c>
      <c r="C10" s="417"/>
      <c r="D10" s="417"/>
      <c r="E10" s="417"/>
      <c r="F10" s="417"/>
      <c r="G10" s="418"/>
      <c r="H10" s="59"/>
      <c r="I10" s="73">
        <f>IF('Analyse multicritères'!I10="","",'Analyse multicritères'!I10)</f>
        <v>40</v>
      </c>
      <c r="J10" s="34" t="s">
        <v>50</v>
      </c>
      <c r="O10" s="35" t="s">
        <v>64</v>
      </c>
      <c r="P10" s="60"/>
      <c r="Q10" s="410" t="str">
        <f>IF('Analyse multicritères'!Q10:S10="","",'Analyse multicritères'!Q10:S10)</f>
        <v/>
      </c>
      <c r="R10" s="411"/>
      <c r="S10" s="412"/>
      <c r="W10" s="61" t="s">
        <v>65</v>
      </c>
      <c r="X10" s="60"/>
      <c r="Y10" s="410" t="str">
        <f>IF('Analyse multicritères'!Y10:AA10="","",'Analyse multicritères'!Y10:AA10)</f>
        <v/>
      </c>
      <c r="Z10" s="411"/>
      <c r="AA10" s="412"/>
    </row>
    <row r="11" spans="1:38" ht="16.5" thickTop="1">
      <c r="A11" s="33">
        <v>2</v>
      </c>
      <c r="B11" s="413" t="str">
        <f>IF('Analyse multicritères'!B11:G11="","",'Analyse multicritères'!B11:G11)</f>
        <v>Organisation pour l'exécution du marché</v>
      </c>
      <c r="C11" s="414"/>
      <c r="D11" s="414"/>
      <c r="E11" s="414"/>
      <c r="F11" s="414"/>
      <c r="G11" s="415"/>
      <c r="H11" s="59"/>
      <c r="I11" s="73">
        <f>IF('Analyse multicritères'!I11="","",'Analyse multicritères'!I11)</f>
        <v>22</v>
      </c>
      <c r="J11" s="34" t="s">
        <v>50</v>
      </c>
    </row>
    <row r="12" spans="1:38" ht="16.5" thickBot="1">
      <c r="A12" s="33">
        <v>3</v>
      </c>
      <c r="B12" s="413" t="str">
        <f>IF('Analyse multicritères'!B12:G12="","",'Analyse multicritères'!B12:G12)</f>
        <v>Qualités techniques de l'offre</v>
      </c>
      <c r="C12" s="414"/>
      <c r="D12" s="414"/>
      <c r="E12" s="414"/>
      <c r="F12" s="414"/>
      <c r="G12" s="415"/>
      <c r="H12" s="59"/>
      <c r="I12" s="73">
        <f>IF('Analyse multicritères'!I12="","",'Analyse multicritères'!I12)</f>
        <v>15</v>
      </c>
      <c r="J12" s="34" t="s">
        <v>50</v>
      </c>
    </row>
    <row r="13" spans="1:38" ht="17.25" thickTop="1" thickBot="1">
      <c r="A13" s="33">
        <v>4</v>
      </c>
      <c r="B13" s="413" t="str">
        <f>IF('Analyse multicritères'!B13:G13="","",'Analyse multicritères'!B13:G13)</f>
        <v xml:space="preserve">Organisation de base du candidat ou du soumissionnaire </v>
      </c>
      <c r="C13" s="414"/>
      <c r="D13" s="414"/>
      <c r="E13" s="414"/>
      <c r="F13" s="414"/>
      <c r="G13" s="415"/>
      <c r="H13" s="59"/>
      <c r="I13" s="73">
        <f>IF('Analyse multicritères'!I13="","",'Analyse multicritères'!I13)</f>
        <v>12</v>
      </c>
      <c r="J13" s="34" t="s">
        <v>50</v>
      </c>
      <c r="O13" s="35" t="s">
        <v>66</v>
      </c>
      <c r="P13" s="62"/>
      <c r="Q13" s="410" t="str">
        <f>IF('Analyse multicritères'!Q13:S13="","",'Analyse multicritères'!Q13:S13)</f>
        <v/>
      </c>
      <c r="R13" s="411"/>
      <c r="S13" s="412"/>
      <c r="W13" s="61" t="s">
        <v>65</v>
      </c>
      <c r="X13" s="60"/>
      <c r="Y13" s="410" t="str">
        <f>IF('Analyse multicritères'!Y13:AA13="","",'Analyse multicritères'!Y13:AA13)</f>
        <v/>
      </c>
      <c r="Z13" s="411"/>
      <c r="AA13" s="412"/>
    </row>
    <row r="14" spans="1:38" ht="17.25" thickTop="1" thickBot="1">
      <c r="A14" s="33">
        <v>5</v>
      </c>
      <c r="B14" s="413" t="str">
        <f>IF('Analyse multicritères'!B14:G14="","",'Analyse multicritères'!B14:G14)</f>
        <v>Références du candidat ou du soumissionnaire</v>
      </c>
      <c r="C14" s="414"/>
      <c r="D14" s="414"/>
      <c r="E14" s="414"/>
      <c r="F14" s="414"/>
      <c r="G14" s="415"/>
      <c r="H14" s="59"/>
      <c r="I14" s="73">
        <f>IF('Analyse multicritères'!I14="","",'Analyse multicritères'!I14)</f>
        <v>11</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t="e">
        <f>IF('Analyse multicritères'!I20="","",'Analyse multicritères'!I20)</f>
        <v>#VALUE!</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t="e">
        <f>IF('Analyse multicritères'!I21="","",'Analyse multicritères'!I21)</f>
        <v>#VALUE!</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t="e">
        <f>IF('Analyse multicritères'!I22="","",'Analyse multicritères'!I22)</f>
        <v>#VALUE!</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t="e">
        <f>IF('Analyse multicritères'!I23="","",'Analyse multicritères'!I23)</f>
        <v>#VALUE!</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t="e">
        <f>IF('Analyse multicritères'!I24="","",'Analyse multicritères'!I24)</f>
        <v>#VALUE!</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t="e">
        <f>IF('Analyse multicritères'!I25="","",'Analyse multicritères'!I25)</f>
        <v>#VALUE!</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81">
        <v>7</v>
      </c>
      <c r="B26" s="82" t="str">
        <f>IF('Notation du prix'!H$12="","",'Notation du prix'!H$12)</f>
        <v>xxx</v>
      </c>
      <c r="C26" s="83" t="str">
        <f>IF('Notation du prix'!H$13="","",'Notation du prix'!H$13)</f>
        <v/>
      </c>
      <c r="E26" s="84" t="str">
        <f>IF('Notation du prix'!H$14="","",'Notation du prix'!H$14)</f>
        <v/>
      </c>
      <c r="F26" s="85" t="str">
        <f>IF('Notation du prix'!H$14="","",$I$10)</f>
        <v/>
      </c>
      <c r="G26" s="86" t="str">
        <f t="shared" si="0"/>
        <v/>
      </c>
      <c r="H26" s="54"/>
      <c r="I26" s="84" t="e">
        <f>IF('Analyse multicritères'!I26="","",'Analyse multicritères'!I26)</f>
        <v>#VALUE!</v>
      </c>
      <c r="J26" s="85" t="str">
        <f>IF('Notation du prix'!H$14="","",$I$11)</f>
        <v/>
      </c>
      <c r="K26" s="86" t="e">
        <f t="shared" si="1"/>
        <v>#VALUE!</v>
      </c>
      <c r="L26" s="54"/>
      <c r="M26" s="84">
        <f>IF('Analyse multicritères'!M26="","",'Analyse multicritères'!M26)</f>
        <v>0</v>
      </c>
      <c r="N26" s="85" t="str">
        <f>IF('Notation du prix'!H$14="","",$I$12)</f>
        <v/>
      </c>
      <c r="O26" s="86" t="e">
        <f t="shared" si="2"/>
        <v>#VALUE!</v>
      </c>
      <c r="P26" s="54"/>
      <c r="Q26" s="84">
        <f>IF('Analyse multicritères'!Q26="","",'Analyse multicritères'!Q26)</f>
        <v>0</v>
      </c>
      <c r="R26" s="85" t="str">
        <f>IF('Notation du prix'!H$14="","",$I$13)</f>
        <v/>
      </c>
      <c r="S26" s="86" t="e">
        <f t="shared" si="3"/>
        <v>#VALUE!</v>
      </c>
      <c r="T26" s="54"/>
      <c r="U26" s="84">
        <f>IF('Analyse multicritères'!U26="","",'Analyse multicritères'!U26)</f>
        <v>0</v>
      </c>
      <c r="V26" s="85" t="str">
        <f>IF('Notation du prix'!H$14="","",$I$14)</f>
        <v/>
      </c>
      <c r="W26" s="86" t="e">
        <f t="shared" si="4"/>
        <v>#VALUE!</v>
      </c>
      <c r="Y26" s="89" t="str">
        <f t="shared" si="5"/>
        <v/>
      </c>
      <c r="AA26" s="90"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t="e">
        <f>IF('Analyse multicritères'!I27="","",'Analyse multicritères'!I27)</f>
        <v>#VALUE!</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t="e">
        <f>IF('Analyse multicritères'!I28="","",'Analyse multicritères'!I28)</f>
        <v>#VALUE!</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t="e">
        <f>IF('Analyse multicritères'!I29="","",'Analyse multicritères'!I29)</f>
        <v>#VALUE!</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t="e">
        <f>IF('Analyse multicritères'!I30="","",'Analyse multicritères'!I30)</f>
        <v>#VALUE!</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t="e">
        <f>IF('Analyse multicritères'!I31="","",'Analyse multicritères'!I31)</f>
        <v>#VALUE!</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t="e">
        <f>IF('Analyse multicritères'!I32="","",'Analyse multicritères'!I32)</f>
        <v>#VALUE!</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t="e">
        <f>IF('Analyse multicritères'!I33="","",'Analyse multicritères'!I33)</f>
        <v>#VALUE!</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t="e">
        <f>IF('Analyse multicritères'!I34="","",'Analyse multicritères'!I34)</f>
        <v>#VALUE!</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I1:AA1"/>
    <mergeCell ref="I3:AA3"/>
    <mergeCell ref="I5:AA5"/>
    <mergeCell ref="I7:AA7"/>
    <mergeCell ref="Q13:S13"/>
    <mergeCell ref="Y10:AA10"/>
    <mergeCell ref="Y13:AA13"/>
    <mergeCell ref="Q10:S10"/>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multicritères&amp;RARC_FORMULAIRE_4535 - CIT-S 15.04.14</oddFooter>
  </headerFooter>
</worksheet>
</file>

<file path=xl/worksheets/sheet18.xml><?xml version="1.0" encoding="utf-8"?>
<worksheet xmlns="http://schemas.openxmlformats.org/spreadsheetml/2006/main" xmlns:r="http://schemas.openxmlformats.org/officeDocument/2006/relationships">
  <sheetPr codeName="Feuil10"/>
  <dimension ref="A1:AL35"/>
  <sheetViews>
    <sheetView zoomScaleNormal="100" workbookViewId="0">
      <selection activeCell="B16" sqref="B16"/>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407" t="str">
        <f>IF('Notation du prix'!F$1="","",'Notation du prix'!F$1)</f>
        <v/>
      </c>
      <c r="J1" s="408"/>
      <c r="K1" s="408"/>
      <c r="L1" s="408"/>
      <c r="M1" s="408"/>
      <c r="N1" s="408"/>
      <c r="O1" s="408"/>
      <c r="P1" s="408"/>
      <c r="Q1" s="408"/>
      <c r="R1" s="408"/>
      <c r="S1" s="408"/>
      <c r="T1" s="408"/>
      <c r="U1" s="408"/>
      <c r="V1" s="408"/>
      <c r="W1" s="408"/>
      <c r="X1" s="408"/>
      <c r="Y1" s="408"/>
      <c r="Z1" s="408"/>
      <c r="AA1" s="409"/>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407" t="str">
        <f>IF('Notation du prix'!F$3="","",'Notation du prix'!F$3)</f>
        <v/>
      </c>
      <c r="J3" s="408"/>
      <c r="K3" s="408"/>
      <c r="L3" s="408"/>
      <c r="M3" s="408"/>
      <c r="N3" s="408"/>
      <c r="O3" s="408"/>
      <c r="P3" s="408"/>
      <c r="Q3" s="408"/>
      <c r="R3" s="408"/>
      <c r="S3" s="408"/>
      <c r="T3" s="408"/>
      <c r="U3" s="408"/>
      <c r="V3" s="408"/>
      <c r="W3" s="408"/>
      <c r="X3" s="408"/>
      <c r="Y3" s="408"/>
      <c r="Z3" s="408"/>
      <c r="AA3" s="409"/>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407" t="str">
        <f>IF('Notation du prix'!F$5="","",'Notation du prix'!F$5)</f>
        <v/>
      </c>
      <c r="J5" s="408"/>
      <c r="K5" s="408"/>
      <c r="L5" s="408"/>
      <c r="M5" s="408"/>
      <c r="N5" s="408"/>
      <c r="O5" s="408"/>
      <c r="P5" s="408"/>
      <c r="Q5" s="408"/>
      <c r="R5" s="408"/>
      <c r="S5" s="408"/>
      <c r="T5" s="408"/>
      <c r="U5" s="408"/>
      <c r="V5" s="408"/>
      <c r="W5" s="408"/>
      <c r="X5" s="408"/>
      <c r="Y5" s="408"/>
      <c r="Z5" s="408"/>
      <c r="AA5" s="409"/>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407" t="str">
        <f>IF('Notation du prix'!F$7="","",'Notation du prix'!F$7)</f>
        <v/>
      </c>
      <c r="J7" s="408"/>
      <c r="K7" s="408"/>
      <c r="L7" s="408"/>
      <c r="M7" s="408"/>
      <c r="N7" s="408"/>
      <c r="O7" s="408"/>
      <c r="P7" s="408"/>
      <c r="Q7" s="408"/>
      <c r="R7" s="408"/>
      <c r="S7" s="408"/>
      <c r="T7" s="408"/>
      <c r="U7" s="408"/>
      <c r="V7" s="408"/>
      <c r="W7" s="408"/>
      <c r="X7" s="408"/>
      <c r="Y7" s="408"/>
      <c r="Z7" s="408"/>
      <c r="AA7" s="409"/>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416" t="str">
        <f>IF('Analyse multicritères'!B10:G10="","",'Analyse multicritères'!B10:G10)</f>
        <v>PRIX</v>
      </c>
      <c r="C10" s="417"/>
      <c r="D10" s="417"/>
      <c r="E10" s="417"/>
      <c r="F10" s="417"/>
      <c r="G10" s="418"/>
      <c r="H10" s="59"/>
      <c r="I10" s="73">
        <f>IF('Analyse multicritères'!I10="","",'Analyse multicritères'!I10)</f>
        <v>40</v>
      </c>
      <c r="J10" s="34" t="s">
        <v>50</v>
      </c>
      <c r="O10" s="35" t="s">
        <v>64</v>
      </c>
      <c r="P10" s="60"/>
      <c r="Q10" s="410" t="str">
        <f>IF('Analyse multicritères'!Q10:S10="","",'Analyse multicritères'!Q10:S10)</f>
        <v/>
      </c>
      <c r="R10" s="411"/>
      <c r="S10" s="412"/>
      <c r="W10" s="61" t="s">
        <v>65</v>
      </c>
      <c r="X10" s="60"/>
      <c r="Y10" s="410" t="str">
        <f>IF('Analyse multicritères'!Y10:AA10="","",'Analyse multicritères'!Y10:AA10)</f>
        <v/>
      </c>
      <c r="Z10" s="411"/>
      <c r="AA10" s="412"/>
    </row>
    <row r="11" spans="1:38" ht="16.5" thickTop="1">
      <c r="A11" s="33">
        <v>2</v>
      </c>
      <c r="B11" s="413" t="str">
        <f>IF('Analyse multicritères'!B11:G11="","",'Analyse multicritères'!B11:G11)</f>
        <v>Organisation pour l'exécution du marché</v>
      </c>
      <c r="C11" s="414"/>
      <c r="D11" s="414"/>
      <c r="E11" s="414"/>
      <c r="F11" s="414"/>
      <c r="G11" s="415"/>
      <c r="H11" s="59"/>
      <c r="I11" s="73">
        <f>IF('Analyse multicritères'!I11="","",'Analyse multicritères'!I11)</f>
        <v>22</v>
      </c>
      <c r="J11" s="34" t="s">
        <v>50</v>
      </c>
    </row>
    <row r="12" spans="1:38" ht="16.5" thickBot="1">
      <c r="A12" s="33">
        <v>3</v>
      </c>
      <c r="B12" s="413" t="str">
        <f>IF('Analyse multicritères'!B12:G12="","",'Analyse multicritères'!B12:G12)</f>
        <v>Qualités techniques de l'offre</v>
      </c>
      <c r="C12" s="414"/>
      <c r="D12" s="414"/>
      <c r="E12" s="414"/>
      <c r="F12" s="414"/>
      <c r="G12" s="415"/>
      <c r="H12" s="59"/>
      <c r="I12" s="73">
        <f>IF('Analyse multicritères'!I12="","",'Analyse multicritères'!I12)</f>
        <v>15</v>
      </c>
      <c r="J12" s="34" t="s">
        <v>50</v>
      </c>
    </row>
    <row r="13" spans="1:38" ht="17.25" thickTop="1" thickBot="1">
      <c r="A13" s="33">
        <v>4</v>
      </c>
      <c r="B13" s="413" t="str">
        <f>IF('Analyse multicritères'!B13:G13="","",'Analyse multicritères'!B13:G13)</f>
        <v xml:space="preserve">Organisation de base du candidat ou du soumissionnaire </v>
      </c>
      <c r="C13" s="414"/>
      <c r="D13" s="414"/>
      <c r="E13" s="414"/>
      <c r="F13" s="414"/>
      <c r="G13" s="415"/>
      <c r="H13" s="59"/>
      <c r="I13" s="73">
        <f>IF('Analyse multicritères'!I13="","",'Analyse multicritères'!I13)</f>
        <v>12</v>
      </c>
      <c r="J13" s="34" t="s">
        <v>50</v>
      </c>
      <c r="O13" s="35" t="s">
        <v>66</v>
      </c>
      <c r="P13" s="62"/>
      <c r="Q13" s="410" t="str">
        <f>IF('Analyse multicritères'!Q13:S13="","",'Analyse multicritères'!Q13:S13)</f>
        <v/>
      </c>
      <c r="R13" s="411"/>
      <c r="S13" s="412"/>
      <c r="W13" s="61" t="s">
        <v>65</v>
      </c>
      <c r="X13" s="60"/>
      <c r="Y13" s="410" t="str">
        <f>IF('Analyse multicritères'!Y13:AA13="","",'Analyse multicritères'!Y13:AA13)</f>
        <v/>
      </c>
      <c r="Z13" s="411"/>
      <c r="AA13" s="412"/>
    </row>
    <row r="14" spans="1:38" ht="17.25" thickTop="1" thickBot="1">
      <c r="A14" s="33">
        <v>5</v>
      </c>
      <c r="B14" s="413" t="str">
        <f>IF('Analyse multicritères'!B14:G14="","",'Analyse multicritères'!B14:G14)</f>
        <v>Références du candidat ou du soumissionnaire</v>
      </c>
      <c r="C14" s="414"/>
      <c r="D14" s="414"/>
      <c r="E14" s="414"/>
      <c r="F14" s="414"/>
      <c r="G14" s="415"/>
      <c r="H14" s="59"/>
      <c r="I14" s="73">
        <f>IF('Analyse multicritères'!I14="","",'Analyse multicritères'!I14)</f>
        <v>11</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t="e">
        <f>IF('Analyse multicritères'!I20="","",'Analyse multicritères'!I20)</f>
        <v>#VALUE!</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t="e">
        <f>IF('Analyse multicritères'!I21="","",'Analyse multicritères'!I21)</f>
        <v>#VALUE!</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t="e">
        <f>IF('Analyse multicritères'!I22="","",'Analyse multicritères'!I22)</f>
        <v>#VALUE!</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t="e">
        <f>IF('Analyse multicritères'!I23="","",'Analyse multicritères'!I23)</f>
        <v>#VALUE!</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t="e">
        <f>IF('Analyse multicritères'!I24="","",'Analyse multicritères'!I24)</f>
        <v>#VALUE!</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t="e">
        <f>IF('Analyse multicritères'!I25="","",'Analyse multicritères'!I25)</f>
        <v>#VALUE!</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t="e">
        <f>IF('Analyse multicritères'!I26="","",'Analyse multicritères'!I26)</f>
        <v>#VALUE!</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81">
        <v>8</v>
      </c>
      <c r="B27" s="82" t="str">
        <f>IF('Notation du prix'!I$12="","",'Notation du prix'!I$12)</f>
        <v>xxx</v>
      </c>
      <c r="C27" s="83" t="str">
        <f>IF('Notation du prix'!I$13="","",'Notation du prix'!I$13)</f>
        <v/>
      </c>
      <c r="E27" s="84" t="str">
        <f>IF('Notation du prix'!I$14="","",'Notation du prix'!I$14)</f>
        <v/>
      </c>
      <c r="F27" s="85" t="str">
        <f>IF('Notation du prix'!I$14="","",$I$10)</f>
        <v/>
      </c>
      <c r="G27" s="86" t="str">
        <f t="shared" si="0"/>
        <v/>
      </c>
      <c r="H27" s="54"/>
      <c r="I27" s="84" t="e">
        <f>IF('Analyse multicritères'!I27="","",'Analyse multicritères'!I27)</f>
        <v>#VALUE!</v>
      </c>
      <c r="J27" s="85" t="str">
        <f>IF('Notation du prix'!I$14="","",$I$11)</f>
        <v/>
      </c>
      <c r="K27" s="86" t="e">
        <f t="shared" si="1"/>
        <v>#VALUE!</v>
      </c>
      <c r="L27" s="54"/>
      <c r="M27" s="84">
        <f>IF('Analyse multicritères'!M27="","",'Analyse multicritères'!M27)</f>
        <v>0</v>
      </c>
      <c r="N27" s="85" t="str">
        <f>IF('Notation du prix'!I$14="","",$I$12)</f>
        <v/>
      </c>
      <c r="O27" s="86" t="e">
        <f t="shared" si="2"/>
        <v>#VALUE!</v>
      </c>
      <c r="P27" s="54"/>
      <c r="Q27" s="84">
        <f>IF('Analyse multicritères'!Q27="","",'Analyse multicritères'!Q27)</f>
        <v>0</v>
      </c>
      <c r="R27" s="85" t="str">
        <f>IF('Notation du prix'!I$14="","",$I$13)</f>
        <v/>
      </c>
      <c r="S27" s="86" t="e">
        <f t="shared" si="3"/>
        <v>#VALUE!</v>
      </c>
      <c r="T27" s="54"/>
      <c r="U27" s="84">
        <f>IF('Analyse multicritères'!U27="","",'Analyse multicritères'!U27)</f>
        <v>0</v>
      </c>
      <c r="V27" s="85" t="str">
        <f>IF('Notation du prix'!I$14="","",$I$14)</f>
        <v/>
      </c>
      <c r="W27" s="86" t="e">
        <f t="shared" si="4"/>
        <v>#VALUE!</v>
      </c>
      <c r="Y27" s="89" t="str">
        <f t="shared" si="5"/>
        <v/>
      </c>
      <c r="AA27" s="90"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t="e">
        <f>IF('Analyse multicritères'!I28="","",'Analyse multicritères'!I28)</f>
        <v>#VALUE!</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t="e">
        <f>IF('Analyse multicritères'!I29="","",'Analyse multicritères'!I29)</f>
        <v>#VALUE!</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t="e">
        <f>IF('Analyse multicritères'!I30="","",'Analyse multicritères'!I30)</f>
        <v>#VALUE!</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t="e">
        <f>IF('Analyse multicritères'!I31="","",'Analyse multicritères'!I31)</f>
        <v>#VALUE!</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t="e">
        <f>IF('Analyse multicritères'!I32="","",'Analyse multicritères'!I32)</f>
        <v>#VALUE!</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t="e">
        <f>IF('Analyse multicritères'!I33="","",'Analyse multicritères'!I33)</f>
        <v>#VALUE!</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t="e">
        <f>IF('Analyse multicritères'!I34="","",'Analyse multicritères'!I34)</f>
        <v>#VALUE!</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Q13:S13"/>
    <mergeCell ref="Y10:AA10"/>
    <mergeCell ref="Y13:AA13"/>
    <mergeCell ref="Q10:S10"/>
    <mergeCell ref="I1:AA1"/>
    <mergeCell ref="I3:AA3"/>
    <mergeCell ref="I5:AA5"/>
    <mergeCell ref="I7:AA7"/>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multicritères&amp;RARC_FORMULAIRE_4535 - CIT-S 15.04.14</oddFooter>
  </headerFooter>
</worksheet>
</file>

<file path=xl/worksheets/sheet19.xml><?xml version="1.0" encoding="utf-8"?>
<worksheet xmlns="http://schemas.openxmlformats.org/spreadsheetml/2006/main" xmlns:r="http://schemas.openxmlformats.org/officeDocument/2006/relationships">
  <sheetPr codeName="Feuil11"/>
  <dimension ref="A1:AL35"/>
  <sheetViews>
    <sheetView zoomScaleNormal="100" workbookViewId="0">
      <selection activeCell="B16" sqref="B16"/>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407" t="str">
        <f>IF('Notation du prix'!F$1="","",'Notation du prix'!F$1)</f>
        <v/>
      </c>
      <c r="J1" s="408"/>
      <c r="K1" s="408"/>
      <c r="L1" s="408"/>
      <c r="M1" s="408"/>
      <c r="N1" s="408"/>
      <c r="O1" s="408"/>
      <c r="P1" s="408"/>
      <c r="Q1" s="408"/>
      <c r="R1" s="408"/>
      <c r="S1" s="408"/>
      <c r="T1" s="408"/>
      <c r="U1" s="408"/>
      <c r="V1" s="408"/>
      <c r="W1" s="408"/>
      <c r="X1" s="408"/>
      <c r="Y1" s="408"/>
      <c r="Z1" s="408"/>
      <c r="AA1" s="409"/>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407" t="str">
        <f>IF('Notation du prix'!F$3="","",'Notation du prix'!F$3)</f>
        <v/>
      </c>
      <c r="J3" s="408"/>
      <c r="K3" s="408"/>
      <c r="L3" s="408"/>
      <c r="M3" s="408"/>
      <c r="N3" s="408"/>
      <c r="O3" s="408"/>
      <c r="P3" s="408"/>
      <c r="Q3" s="408"/>
      <c r="R3" s="408"/>
      <c r="S3" s="408"/>
      <c r="T3" s="408"/>
      <c r="U3" s="408"/>
      <c r="V3" s="408"/>
      <c r="W3" s="408"/>
      <c r="X3" s="408"/>
      <c r="Y3" s="408"/>
      <c r="Z3" s="408"/>
      <c r="AA3" s="409"/>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407" t="str">
        <f>IF('Notation du prix'!F$5="","",'Notation du prix'!F$5)</f>
        <v/>
      </c>
      <c r="J5" s="408"/>
      <c r="K5" s="408"/>
      <c r="L5" s="408"/>
      <c r="M5" s="408"/>
      <c r="N5" s="408"/>
      <c r="O5" s="408"/>
      <c r="P5" s="408"/>
      <c r="Q5" s="408"/>
      <c r="R5" s="408"/>
      <c r="S5" s="408"/>
      <c r="T5" s="408"/>
      <c r="U5" s="408"/>
      <c r="V5" s="408"/>
      <c r="W5" s="408"/>
      <c r="X5" s="408"/>
      <c r="Y5" s="408"/>
      <c r="Z5" s="408"/>
      <c r="AA5" s="409"/>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407" t="str">
        <f>IF('Notation du prix'!F$7="","",'Notation du prix'!F$7)</f>
        <v/>
      </c>
      <c r="J7" s="408"/>
      <c r="K7" s="408"/>
      <c r="L7" s="408"/>
      <c r="M7" s="408"/>
      <c r="N7" s="408"/>
      <c r="O7" s="408"/>
      <c r="P7" s="408"/>
      <c r="Q7" s="408"/>
      <c r="R7" s="408"/>
      <c r="S7" s="408"/>
      <c r="T7" s="408"/>
      <c r="U7" s="408"/>
      <c r="V7" s="408"/>
      <c r="W7" s="408"/>
      <c r="X7" s="408"/>
      <c r="Y7" s="408"/>
      <c r="Z7" s="408"/>
      <c r="AA7" s="409"/>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416" t="str">
        <f>IF('Analyse multicritères'!B10:G10="","",'Analyse multicritères'!B10:G10)</f>
        <v>PRIX</v>
      </c>
      <c r="C10" s="417"/>
      <c r="D10" s="417"/>
      <c r="E10" s="417"/>
      <c r="F10" s="417"/>
      <c r="G10" s="418"/>
      <c r="H10" s="59"/>
      <c r="I10" s="73">
        <f>IF('Analyse multicritères'!I10="","",'Analyse multicritères'!I10)</f>
        <v>40</v>
      </c>
      <c r="J10" s="34" t="s">
        <v>50</v>
      </c>
      <c r="O10" s="35" t="s">
        <v>64</v>
      </c>
      <c r="P10" s="60"/>
      <c r="Q10" s="410" t="str">
        <f>IF('Analyse multicritères'!Q10:S10="","",'Analyse multicritères'!Q10:S10)</f>
        <v/>
      </c>
      <c r="R10" s="411"/>
      <c r="S10" s="412"/>
      <c r="W10" s="61" t="s">
        <v>65</v>
      </c>
      <c r="X10" s="60"/>
      <c r="Y10" s="410" t="str">
        <f>IF('Analyse multicritères'!Y10:AA10="","",'Analyse multicritères'!Y10:AA10)</f>
        <v/>
      </c>
      <c r="Z10" s="411"/>
      <c r="AA10" s="412"/>
    </row>
    <row r="11" spans="1:38" ht="16.5" thickTop="1">
      <c r="A11" s="33">
        <v>2</v>
      </c>
      <c r="B11" s="413" t="str">
        <f>IF('Analyse multicritères'!B11:G11="","",'Analyse multicritères'!B11:G11)</f>
        <v>Organisation pour l'exécution du marché</v>
      </c>
      <c r="C11" s="414"/>
      <c r="D11" s="414"/>
      <c r="E11" s="414"/>
      <c r="F11" s="414"/>
      <c r="G11" s="415"/>
      <c r="H11" s="59"/>
      <c r="I11" s="73">
        <f>IF('Analyse multicritères'!I11="","",'Analyse multicritères'!I11)</f>
        <v>22</v>
      </c>
      <c r="J11" s="34" t="s">
        <v>50</v>
      </c>
    </row>
    <row r="12" spans="1:38" ht="16.5" thickBot="1">
      <c r="A12" s="33">
        <v>3</v>
      </c>
      <c r="B12" s="413" t="str">
        <f>IF('Analyse multicritères'!B12:G12="","",'Analyse multicritères'!B12:G12)</f>
        <v>Qualités techniques de l'offre</v>
      </c>
      <c r="C12" s="414"/>
      <c r="D12" s="414"/>
      <c r="E12" s="414"/>
      <c r="F12" s="414"/>
      <c r="G12" s="415"/>
      <c r="H12" s="59"/>
      <c r="I12" s="73">
        <f>IF('Analyse multicritères'!I12="","",'Analyse multicritères'!I12)</f>
        <v>15</v>
      </c>
      <c r="J12" s="34" t="s">
        <v>50</v>
      </c>
    </row>
    <row r="13" spans="1:38" ht="17.25" thickTop="1" thickBot="1">
      <c r="A13" s="33">
        <v>4</v>
      </c>
      <c r="B13" s="413" t="str">
        <f>IF('Analyse multicritères'!B13:G13="","",'Analyse multicritères'!B13:G13)</f>
        <v xml:space="preserve">Organisation de base du candidat ou du soumissionnaire </v>
      </c>
      <c r="C13" s="414"/>
      <c r="D13" s="414"/>
      <c r="E13" s="414"/>
      <c r="F13" s="414"/>
      <c r="G13" s="415"/>
      <c r="H13" s="59"/>
      <c r="I13" s="73">
        <f>IF('Analyse multicritères'!I13="","",'Analyse multicritères'!I13)</f>
        <v>12</v>
      </c>
      <c r="J13" s="34" t="s">
        <v>50</v>
      </c>
      <c r="O13" s="35" t="s">
        <v>66</v>
      </c>
      <c r="P13" s="62"/>
      <c r="Q13" s="410" t="str">
        <f>IF('Analyse multicritères'!Q13:S13="","",'Analyse multicritères'!Q13:S13)</f>
        <v/>
      </c>
      <c r="R13" s="411"/>
      <c r="S13" s="412"/>
      <c r="W13" s="61" t="s">
        <v>65</v>
      </c>
      <c r="X13" s="60"/>
      <c r="Y13" s="410" t="str">
        <f>IF('Analyse multicritères'!Y13:AA13="","",'Analyse multicritères'!Y13:AA13)</f>
        <v/>
      </c>
      <c r="Z13" s="411"/>
      <c r="AA13" s="412"/>
    </row>
    <row r="14" spans="1:38" ht="17.25" thickTop="1" thickBot="1">
      <c r="A14" s="33">
        <v>5</v>
      </c>
      <c r="B14" s="413" t="str">
        <f>IF('Analyse multicritères'!B14:G14="","",'Analyse multicritères'!B14:G14)</f>
        <v>Références du candidat ou du soumissionnaire</v>
      </c>
      <c r="C14" s="414"/>
      <c r="D14" s="414"/>
      <c r="E14" s="414"/>
      <c r="F14" s="414"/>
      <c r="G14" s="415"/>
      <c r="H14" s="59"/>
      <c r="I14" s="73">
        <f>IF('Analyse multicritères'!I14="","",'Analyse multicritères'!I14)</f>
        <v>11</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t="e">
        <f>IF('Analyse multicritères'!I20="","",'Analyse multicritères'!I20)</f>
        <v>#VALUE!</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t="e">
        <f>IF('Analyse multicritères'!I21="","",'Analyse multicritères'!I21)</f>
        <v>#VALUE!</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t="e">
        <f>IF('Analyse multicritères'!I22="","",'Analyse multicritères'!I22)</f>
        <v>#VALUE!</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t="e">
        <f>IF('Analyse multicritères'!I23="","",'Analyse multicritères'!I23)</f>
        <v>#VALUE!</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t="e">
        <f>IF('Analyse multicritères'!I24="","",'Analyse multicritères'!I24)</f>
        <v>#VALUE!</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t="e">
        <f>IF('Analyse multicritères'!I25="","",'Analyse multicritères'!I25)</f>
        <v>#VALUE!</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t="e">
        <f>IF('Analyse multicritères'!I26="","",'Analyse multicritères'!I26)</f>
        <v>#VALUE!</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t="e">
        <f>IF('Analyse multicritères'!I27="","",'Analyse multicritères'!I27)</f>
        <v>#VALUE!</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81">
        <v>9</v>
      </c>
      <c r="B28" s="82" t="str">
        <f>IF('Notation du prix'!J$12="","",'Notation du prix'!J$12)</f>
        <v>xxx</v>
      </c>
      <c r="C28" s="83" t="str">
        <f>IF('Notation du prix'!J$13="","",'Notation du prix'!J$13)</f>
        <v/>
      </c>
      <c r="E28" s="84" t="str">
        <f>IF('Notation du prix'!J$14="","",'Notation du prix'!J$14)</f>
        <v/>
      </c>
      <c r="F28" s="85" t="str">
        <f>IF('Notation du prix'!J$14="","",$I$10)</f>
        <v/>
      </c>
      <c r="G28" s="86" t="str">
        <f t="shared" si="0"/>
        <v/>
      </c>
      <c r="H28" s="54"/>
      <c r="I28" s="84" t="e">
        <f>IF('Analyse multicritères'!I28="","",'Analyse multicritères'!I28)</f>
        <v>#VALUE!</v>
      </c>
      <c r="J28" s="85" t="str">
        <f>IF('Notation du prix'!J$14="","",$I$11)</f>
        <v/>
      </c>
      <c r="K28" s="86" t="e">
        <f t="shared" si="1"/>
        <v>#VALUE!</v>
      </c>
      <c r="L28" s="54"/>
      <c r="M28" s="84">
        <f>IF('Analyse multicritères'!M28="","",'Analyse multicritères'!M28)</f>
        <v>0</v>
      </c>
      <c r="N28" s="85" t="str">
        <f>IF('Notation du prix'!J$14="","",$I$12)</f>
        <v/>
      </c>
      <c r="O28" s="86" t="e">
        <f t="shared" si="2"/>
        <v>#VALUE!</v>
      </c>
      <c r="P28" s="54"/>
      <c r="Q28" s="84">
        <f>IF('Analyse multicritères'!Q28="","",'Analyse multicritères'!Q28)</f>
        <v>0</v>
      </c>
      <c r="R28" s="85" t="str">
        <f>IF('Notation du prix'!J$14="","",$I$13)</f>
        <v/>
      </c>
      <c r="S28" s="86" t="e">
        <f t="shared" si="3"/>
        <v>#VALUE!</v>
      </c>
      <c r="T28" s="54"/>
      <c r="U28" s="84">
        <f>IF('Analyse multicritères'!U28="","",'Analyse multicritères'!U28)</f>
        <v>0</v>
      </c>
      <c r="V28" s="85" t="str">
        <f>IF('Notation du prix'!J$14="","",$I$14)</f>
        <v/>
      </c>
      <c r="W28" s="86" t="e">
        <f t="shared" si="4"/>
        <v>#VALUE!</v>
      </c>
      <c r="Y28" s="89" t="str">
        <f t="shared" si="5"/>
        <v/>
      </c>
      <c r="AA28" s="90"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t="e">
        <f>IF('Analyse multicritères'!I29="","",'Analyse multicritères'!I29)</f>
        <v>#VALUE!</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t="e">
        <f>IF('Analyse multicritères'!I30="","",'Analyse multicritères'!I30)</f>
        <v>#VALUE!</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t="e">
        <f>IF('Analyse multicritères'!I31="","",'Analyse multicritères'!I31)</f>
        <v>#VALUE!</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t="e">
        <f>IF('Analyse multicritères'!I32="","",'Analyse multicritères'!I32)</f>
        <v>#VALUE!</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t="e">
        <f>IF('Analyse multicritères'!I33="","",'Analyse multicritères'!I33)</f>
        <v>#VALUE!</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t="e">
        <f>IF('Analyse multicritères'!I34="","",'Analyse multicritères'!I34)</f>
        <v>#VALUE!</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I1:AA1"/>
    <mergeCell ref="I3:AA3"/>
    <mergeCell ref="I5:AA5"/>
    <mergeCell ref="I7:AA7"/>
    <mergeCell ref="Q13:S13"/>
    <mergeCell ref="Y10:AA10"/>
    <mergeCell ref="Y13:AA13"/>
    <mergeCell ref="Q10:S10"/>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multicritères&amp;RARC_FORMULAIRE_4535 - CIT-S 15.04.14</oddFooter>
  </headerFooter>
</worksheet>
</file>

<file path=xl/worksheets/sheet2.xml><?xml version="1.0" encoding="utf-8"?>
<worksheet xmlns="http://schemas.openxmlformats.org/spreadsheetml/2006/main" xmlns:r="http://schemas.openxmlformats.org/officeDocument/2006/relationships">
  <sheetPr codeName="Feuil23"/>
  <dimension ref="A1:J40"/>
  <sheetViews>
    <sheetView zoomScale="38" zoomScaleNormal="38" zoomScalePageLayoutView="40" workbookViewId="0">
      <selection activeCell="B2" sqref="B2"/>
    </sheetView>
  </sheetViews>
  <sheetFormatPr baseColWidth="10" defaultColWidth="12.5703125" defaultRowHeight="34.5"/>
  <cols>
    <col min="1" max="1" width="8.7109375" style="121" customWidth="1"/>
    <col min="2" max="2" width="110.5703125" style="128" customWidth="1"/>
    <col min="3" max="3" width="120.5703125" style="128" customWidth="1"/>
    <col min="4" max="4" width="9.7109375" style="128" customWidth="1"/>
    <col min="5" max="10" width="60.7109375" style="141" customWidth="1"/>
    <col min="11" max="16384" width="12.5703125" style="128"/>
  </cols>
  <sheetData>
    <row r="1" spans="1:10" s="289" customFormat="1" ht="26.25">
      <c r="A1" s="288" t="s">
        <v>297</v>
      </c>
      <c r="E1" s="290"/>
      <c r="F1" s="290"/>
      <c r="G1" s="290"/>
      <c r="H1" s="290"/>
      <c r="I1" s="290"/>
      <c r="J1" s="290"/>
    </row>
    <row r="2" spans="1:10" s="289" customFormat="1" ht="26.25">
      <c r="A2" s="288" t="s">
        <v>298</v>
      </c>
      <c r="E2" s="290"/>
      <c r="F2" s="290"/>
      <c r="G2" s="290"/>
      <c r="H2" s="290"/>
      <c r="I2" s="290"/>
      <c r="J2" s="290"/>
    </row>
    <row r="3" spans="1:10" s="289" customFormat="1" ht="26.25">
      <c r="A3" s="288" t="s">
        <v>299</v>
      </c>
      <c r="E3" s="290"/>
      <c r="F3" s="290"/>
      <c r="G3" s="290"/>
      <c r="H3" s="290"/>
      <c r="I3" s="290"/>
      <c r="J3" s="290"/>
    </row>
    <row r="4" spans="1:10" s="289" customFormat="1" ht="26.25">
      <c r="A4" s="288" t="s">
        <v>300</v>
      </c>
      <c r="E4" s="290"/>
      <c r="F4" s="290"/>
      <c r="G4" s="290"/>
      <c r="H4" s="290"/>
      <c r="I4" s="290"/>
      <c r="J4" s="290"/>
    </row>
    <row r="5" spans="1:10" s="289" customFormat="1" ht="26.25">
      <c r="A5" s="288" t="s">
        <v>301</v>
      </c>
      <c r="E5" s="290"/>
      <c r="F5" s="290"/>
      <c r="G5" s="290"/>
      <c r="H5" s="290"/>
      <c r="I5" s="290"/>
      <c r="J5" s="290"/>
    </row>
    <row r="6" spans="1:10" s="289" customFormat="1" ht="26.25">
      <c r="A6" s="288" t="s">
        <v>302</v>
      </c>
      <c r="E6" s="290"/>
      <c r="F6" s="290"/>
      <c r="G6" s="290"/>
      <c r="H6" s="290"/>
      <c r="I6" s="290"/>
      <c r="J6" s="290"/>
    </row>
    <row r="7" spans="1:10" s="289" customFormat="1" ht="25.5" customHeight="1" thickBot="1">
      <c r="A7" s="121"/>
      <c r="E7" s="290"/>
      <c r="F7" s="290"/>
      <c r="G7" s="290"/>
      <c r="H7" s="290"/>
      <c r="I7" s="290"/>
      <c r="J7" s="290"/>
    </row>
    <row r="8" spans="1:10" s="121" customFormat="1" ht="39.950000000000003" customHeight="1" thickTop="1" thickBot="1">
      <c r="A8" s="135"/>
      <c r="B8" s="115" t="s">
        <v>252</v>
      </c>
      <c r="C8" s="116" t="s">
        <v>104</v>
      </c>
      <c r="D8" s="18"/>
      <c r="E8" s="117">
        <v>5</v>
      </c>
      <c r="F8" s="118">
        <v>4</v>
      </c>
      <c r="G8" s="118">
        <v>3</v>
      </c>
      <c r="H8" s="118">
        <v>2</v>
      </c>
      <c r="I8" s="119">
        <v>1</v>
      </c>
      <c r="J8" s="120">
        <v>0</v>
      </c>
    </row>
    <row r="9" spans="1:10" s="121" customFormat="1" ht="45" customHeight="1" thickTop="1">
      <c r="A9" s="122"/>
      <c r="B9" s="124" t="s">
        <v>91</v>
      </c>
      <c r="C9" s="124"/>
      <c r="D9" s="18"/>
      <c r="E9" s="125"/>
      <c r="F9" s="126"/>
      <c r="G9" s="293" t="s">
        <v>251</v>
      </c>
      <c r="H9" s="126"/>
      <c r="I9" s="126"/>
      <c r="J9" s="126"/>
    </row>
    <row r="10" spans="1:10" s="121" customFormat="1" ht="45" customHeight="1">
      <c r="A10" s="122"/>
      <c r="B10" s="123"/>
      <c r="C10" s="124"/>
      <c r="D10" s="18"/>
      <c r="E10" s="294" t="s">
        <v>253</v>
      </c>
      <c r="F10" s="294" t="s">
        <v>254</v>
      </c>
      <c r="G10" s="294" t="s">
        <v>255</v>
      </c>
      <c r="H10" s="294" t="s">
        <v>256</v>
      </c>
      <c r="I10" s="294" t="s">
        <v>86</v>
      </c>
      <c r="J10" s="294" t="s">
        <v>257</v>
      </c>
    </row>
    <row r="11" spans="1:10" s="18" customFormat="1" ht="110.1" customHeight="1">
      <c r="A11" s="302">
        <v>1</v>
      </c>
      <c r="B11" s="129" t="s">
        <v>138</v>
      </c>
      <c r="C11" s="129" t="s">
        <v>139</v>
      </c>
      <c r="E11" s="318" t="s">
        <v>306</v>
      </c>
      <c r="F11" s="319"/>
      <c r="G11" s="319"/>
      <c r="H11" s="319"/>
      <c r="I11" s="320"/>
      <c r="J11" s="130" t="s">
        <v>307</v>
      </c>
    </row>
    <row r="12" spans="1:10" ht="110.1" customHeight="1">
      <c r="A12" s="302">
        <f t="shared" ref="A12:A25" si="0">A11+1</f>
        <v>2</v>
      </c>
      <c r="B12" s="129" t="s">
        <v>140</v>
      </c>
      <c r="C12" s="129" t="s">
        <v>141</v>
      </c>
      <c r="D12" s="18"/>
      <c r="E12" s="318" t="s">
        <v>306</v>
      </c>
      <c r="F12" s="319"/>
      <c r="G12" s="319"/>
      <c r="H12" s="319"/>
      <c r="I12" s="320"/>
      <c r="J12" s="130" t="s">
        <v>307</v>
      </c>
    </row>
    <row r="13" spans="1:10" ht="110.1" customHeight="1">
      <c r="A13" s="302">
        <f t="shared" si="0"/>
        <v>3</v>
      </c>
      <c r="B13" s="129" t="s">
        <v>303</v>
      </c>
      <c r="C13" s="129" t="s">
        <v>304</v>
      </c>
      <c r="D13" s="18"/>
      <c r="E13" s="318" t="s">
        <v>306</v>
      </c>
      <c r="F13" s="319"/>
      <c r="G13" s="319"/>
      <c r="H13" s="319"/>
      <c r="I13" s="320"/>
      <c r="J13" s="130" t="s">
        <v>307</v>
      </c>
    </row>
    <row r="14" spans="1:10" ht="110.1" customHeight="1">
      <c r="A14" s="302">
        <f t="shared" si="0"/>
        <v>4</v>
      </c>
      <c r="B14" s="129" t="s">
        <v>305</v>
      </c>
      <c r="C14" s="129" t="s">
        <v>142</v>
      </c>
      <c r="D14" s="18"/>
      <c r="E14" s="318" t="s">
        <v>306</v>
      </c>
      <c r="F14" s="319"/>
      <c r="G14" s="319"/>
      <c r="H14" s="319"/>
      <c r="I14" s="320"/>
      <c r="J14" s="130" t="s">
        <v>307</v>
      </c>
    </row>
    <row r="15" spans="1:10" ht="8.25" customHeight="1">
      <c r="A15" s="135"/>
      <c r="B15" s="142"/>
      <c r="C15" s="142"/>
      <c r="D15" s="18"/>
      <c r="E15" s="143"/>
      <c r="F15" s="143"/>
      <c r="G15" s="143"/>
      <c r="H15" s="143"/>
      <c r="I15" s="143"/>
      <c r="J15" s="144"/>
    </row>
    <row r="16" spans="1:10" s="121" customFormat="1" ht="45" customHeight="1">
      <c r="A16" s="122"/>
      <c r="B16" s="123" t="s">
        <v>143</v>
      </c>
      <c r="C16" s="145"/>
      <c r="D16" s="18"/>
      <c r="E16" s="146"/>
      <c r="F16" s="146"/>
      <c r="G16" s="293" t="s">
        <v>251</v>
      </c>
      <c r="H16" s="146"/>
      <c r="I16" s="146"/>
      <c r="J16" s="134"/>
    </row>
    <row r="17" spans="1:10" s="121" customFormat="1" ht="45" customHeight="1">
      <c r="A17" s="122"/>
      <c r="B17" s="123"/>
      <c r="C17" s="124"/>
      <c r="D17" s="18"/>
      <c r="E17" s="294" t="s">
        <v>253</v>
      </c>
      <c r="F17" s="294" t="s">
        <v>254</v>
      </c>
      <c r="G17" s="294" t="s">
        <v>255</v>
      </c>
      <c r="H17" s="294" t="s">
        <v>256</v>
      </c>
      <c r="I17" s="294" t="s">
        <v>86</v>
      </c>
      <c r="J17" s="294" t="s">
        <v>257</v>
      </c>
    </row>
    <row r="18" spans="1:10" ht="202.5" customHeight="1">
      <c r="A18" s="303">
        <f>A14+1</f>
        <v>5</v>
      </c>
      <c r="B18" s="129" t="s">
        <v>243</v>
      </c>
      <c r="C18" s="129" t="s">
        <v>244</v>
      </c>
      <c r="D18" s="18"/>
      <c r="E18" s="304" t="s">
        <v>316</v>
      </c>
      <c r="F18" s="304" t="s">
        <v>317</v>
      </c>
      <c r="G18" s="304" t="s">
        <v>318</v>
      </c>
      <c r="H18" s="304" t="s">
        <v>319</v>
      </c>
      <c r="I18" s="304" t="s">
        <v>320</v>
      </c>
      <c r="J18" s="301" t="s">
        <v>321</v>
      </c>
    </row>
    <row r="19" spans="1:10" ht="170.1" customHeight="1">
      <c r="A19" s="303">
        <f t="shared" si="0"/>
        <v>6</v>
      </c>
      <c r="B19" s="129" t="s">
        <v>144</v>
      </c>
      <c r="C19" s="129" t="s">
        <v>308</v>
      </c>
      <c r="D19" s="18"/>
      <c r="E19" s="304" t="s">
        <v>322</v>
      </c>
      <c r="F19" s="304" t="s">
        <v>323</v>
      </c>
      <c r="G19" s="304" t="s">
        <v>324</v>
      </c>
      <c r="H19" s="304" t="s">
        <v>325</v>
      </c>
      <c r="I19" s="304" t="s">
        <v>326</v>
      </c>
      <c r="J19" s="301" t="s">
        <v>0</v>
      </c>
    </row>
    <row r="20" spans="1:10" ht="240" customHeight="1">
      <c r="A20" s="303">
        <f t="shared" si="0"/>
        <v>7</v>
      </c>
      <c r="B20" s="129" t="s">
        <v>1</v>
      </c>
      <c r="C20" s="129" t="s">
        <v>309</v>
      </c>
      <c r="D20" s="18"/>
      <c r="E20" s="301" t="s">
        <v>2</v>
      </c>
      <c r="F20" s="301" t="s">
        <v>3</v>
      </c>
      <c r="G20" s="301" t="s">
        <v>4</v>
      </c>
      <c r="H20" s="301" t="s">
        <v>5</v>
      </c>
      <c r="I20" s="301" t="s">
        <v>6</v>
      </c>
      <c r="J20" s="301" t="s">
        <v>0</v>
      </c>
    </row>
    <row r="21" spans="1:10" ht="279.95" customHeight="1">
      <c r="A21" s="303">
        <f t="shared" si="0"/>
        <v>8</v>
      </c>
      <c r="B21" s="129" t="s">
        <v>7</v>
      </c>
      <c r="C21" s="129" t="s">
        <v>310</v>
      </c>
      <c r="D21" s="18"/>
      <c r="E21" s="300" t="s">
        <v>8</v>
      </c>
      <c r="F21" s="300" t="s">
        <v>9</v>
      </c>
      <c r="G21" s="300" t="s">
        <v>10</v>
      </c>
      <c r="H21" s="300" t="s">
        <v>11</v>
      </c>
      <c r="I21" s="300" t="s">
        <v>327</v>
      </c>
      <c r="J21" s="301" t="s">
        <v>0</v>
      </c>
    </row>
    <row r="22" spans="1:10" ht="369.95" customHeight="1">
      <c r="A22" s="303">
        <f t="shared" si="0"/>
        <v>9</v>
      </c>
      <c r="B22" s="129" t="s">
        <v>12</v>
      </c>
      <c r="C22" s="129" t="s">
        <v>311</v>
      </c>
      <c r="D22" s="18"/>
      <c r="E22" s="300" t="s">
        <v>328</v>
      </c>
      <c r="F22" s="300" t="s">
        <v>329</v>
      </c>
      <c r="G22" s="300" t="s">
        <v>330</v>
      </c>
      <c r="H22" s="300" t="s">
        <v>331</v>
      </c>
      <c r="I22" s="300" t="s">
        <v>332</v>
      </c>
      <c r="J22" s="300" t="s">
        <v>0</v>
      </c>
    </row>
    <row r="23" spans="1:10" ht="360">
      <c r="A23" s="303">
        <f>A22+1</f>
        <v>10</v>
      </c>
      <c r="B23" s="129" t="s">
        <v>312</v>
      </c>
      <c r="C23" s="129" t="s">
        <v>313</v>
      </c>
      <c r="D23" s="18"/>
      <c r="E23" s="301" t="s">
        <v>333</v>
      </c>
      <c r="F23" s="301" t="s">
        <v>13</v>
      </c>
      <c r="G23" s="301" t="s">
        <v>334</v>
      </c>
      <c r="H23" s="301" t="s">
        <v>14</v>
      </c>
      <c r="I23" s="301" t="s">
        <v>15</v>
      </c>
      <c r="J23" s="301" t="s">
        <v>112</v>
      </c>
    </row>
    <row r="24" spans="1:10" ht="249.95" customHeight="1">
      <c r="A24" s="303">
        <f t="shared" si="0"/>
        <v>11</v>
      </c>
      <c r="B24" s="129" t="s">
        <v>16</v>
      </c>
      <c r="C24" s="129" t="s">
        <v>314</v>
      </c>
      <c r="D24" s="18"/>
      <c r="E24" s="301" t="s">
        <v>335</v>
      </c>
      <c r="F24" s="301" t="s">
        <v>336</v>
      </c>
      <c r="G24" s="301" t="s">
        <v>337</v>
      </c>
      <c r="H24" s="301" t="s">
        <v>338</v>
      </c>
      <c r="I24" s="301" t="s">
        <v>339</v>
      </c>
      <c r="J24" s="301" t="s">
        <v>0</v>
      </c>
    </row>
    <row r="25" spans="1:10" ht="222.75" customHeight="1">
      <c r="A25" s="303">
        <f t="shared" si="0"/>
        <v>12</v>
      </c>
      <c r="B25" s="129" t="s">
        <v>17</v>
      </c>
      <c r="C25" s="129" t="s">
        <v>315</v>
      </c>
      <c r="D25" s="18"/>
      <c r="E25" s="301" t="s">
        <v>18</v>
      </c>
      <c r="F25" s="301" t="s">
        <v>19</v>
      </c>
      <c r="G25" s="301" t="s">
        <v>340</v>
      </c>
      <c r="H25" s="301" t="s">
        <v>20</v>
      </c>
      <c r="I25" s="301" t="s">
        <v>21</v>
      </c>
      <c r="J25" s="301" t="s">
        <v>0</v>
      </c>
    </row>
    <row r="26" spans="1:10" ht="8.25" customHeight="1">
      <c r="A26" s="135"/>
      <c r="B26" s="142"/>
      <c r="C26" s="142"/>
      <c r="D26" s="18"/>
      <c r="E26" s="143"/>
      <c r="F26" s="143"/>
      <c r="G26" s="143"/>
      <c r="H26" s="143"/>
      <c r="I26" s="143"/>
      <c r="J26" s="144"/>
    </row>
    <row r="27" spans="1:10" s="121" customFormat="1" ht="45" customHeight="1">
      <c r="A27" s="122"/>
      <c r="B27" s="124" t="s">
        <v>22</v>
      </c>
      <c r="C27" s="145"/>
      <c r="D27" s="137"/>
      <c r="E27" s="146"/>
      <c r="F27" s="146"/>
      <c r="G27" s="293" t="s">
        <v>251</v>
      </c>
      <c r="H27" s="146"/>
      <c r="I27" s="146"/>
      <c r="J27" s="134"/>
    </row>
    <row r="28" spans="1:10" s="121" customFormat="1" ht="45" customHeight="1">
      <c r="A28" s="122"/>
      <c r="B28" s="123"/>
      <c r="C28" s="124"/>
      <c r="D28" s="18"/>
      <c r="E28" s="294" t="s">
        <v>253</v>
      </c>
      <c r="F28" s="294" t="s">
        <v>254</v>
      </c>
      <c r="G28" s="294" t="s">
        <v>255</v>
      </c>
      <c r="H28" s="294" t="s">
        <v>256</v>
      </c>
      <c r="I28" s="294" t="s">
        <v>86</v>
      </c>
      <c r="J28" s="294" t="s">
        <v>257</v>
      </c>
    </row>
    <row r="29" spans="1:10" ht="222.75" customHeight="1">
      <c r="A29" s="305">
        <f>A25+1</f>
        <v>13</v>
      </c>
      <c r="B29" s="129" t="s">
        <v>23</v>
      </c>
      <c r="C29" s="129" t="s">
        <v>341</v>
      </c>
      <c r="D29" s="18"/>
      <c r="E29" s="301" t="s">
        <v>345</v>
      </c>
      <c r="F29" s="301" t="s">
        <v>346</v>
      </c>
      <c r="G29" s="301" t="s">
        <v>347</v>
      </c>
      <c r="H29" s="301" t="s">
        <v>348</v>
      </c>
      <c r="I29" s="301" t="s">
        <v>349</v>
      </c>
      <c r="J29" s="301" t="s">
        <v>0</v>
      </c>
    </row>
    <row r="30" spans="1:10" ht="243" customHeight="1">
      <c r="A30" s="305">
        <f>A29+1</f>
        <v>14</v>
      </c>
      <c r="B30" s="129" t="s">
        <v>26</v>
      </c>
      <c r="C30" s="129" t="s">
        <v>27</v>
      </c>
      <c r="D30" s="18"/>
      <c r="E30" s="301" t="s">
        <v>350</v>
      </c>
      <c r="F30" s="301" t="s">
        <v>28</v>
      </c>
      <c r="G30" s="301" t="s">
        <v>29</v>
      </c>
      <c r="H30" s="301" t="s">
        <v>351</v>
      </c>
      <c r="I30" s="301" t="s">
        <v>352</v>
      </c>
      <c r="J30" s="301" t="s">
        <v>0</v>
      </c>
    </row>
    <row r="31" spans="1:10" ht="141.75" customHeight="1">
      <c r="A31" s="305">
        <f>A30+1</f>
        <v>15</v>
      </c>
      <c r="B31" s="129" t="s">
        <v>342</v>
      </c>
      <c r="C31" s="129" t="s">
        <v>343</v>
      </c>
      <c r="D31" s="18"/>
      <c r="E31" s="301" t="s">
        <v>353</v>
      </c>
      <c r="F31" s="301" t="s">
        <v>354</v>
      </c>
      <c r="G31" s="301" t="s">
        <v>355</v>
      </c>
      <c r="H31" s="301" t="s">
        <v>356</v>
      </c>
      <c r="I31" s="301" t="s">
        <v>357</v>
      </c>
      <c r="J31" s="301" t="s">
        <v>0</v>
      </c>
    </row>
    <row r="32" spans="1:10" ht="330">
      <c r="A32" s="305">
        <f>A31+1</f>
        <v>16</v>
      </c>
      <c r="B32" s="129" t="s">
        <v>30</v>
      </c>
      <c r="C32" s="129" t="s">
        <v>344</v>
      </c>
      <c r="D32" s="18"/>
      <c r="E32" s="301" t="s">
        <v>358</v>
      </c>
      <c r="F32" s="301" t="s">
        <v>359</v>
      </c>
      <c r="G32" s="301" t="s">
        <v>360</v>
      </c>
      <c r="H32" s="301" t="s">
        <v>361</v>
      </c>
      <c r="I32" s="301" t="s">
        <v>32</v>
      </c>
      <c r="J32" s="301" t="s">
        <v>0</v>
      </c>
    </row>
    <row r="33" spans="1:10" ht="8.25" customHeight="1">
      <c r="A33" s="135"/>
      <c r="B33" s="142"/>
      <c r="C33" s="142"/>
      <c r="D33" s="18"/>
      <c r="E33" s="143"/>
      <c r="F33" s="143"/>
      <c r="G33" s="143"/>
      <c r="H33" s="143"/>
      <c r="I33" s="143"/>
      <c r="J33" s="144"/>
    </row>
    <row r="34" spans="1:10">
      <c r="E34" s="139"/>
      <c r="F34" s="139"/>
      <c r="G34" s="139"/>
      <c r="H34" s="139"/>
      <c r="I34" s="139"/>
      <c r="J34" s="139"/>
    </row>
    <row r="35" spans="1:10">
      <c r="E35" s="139"/>
      <c r="F35" s="139"/>
      <c r="G35" s="139"/>
      <c r="H35" s="139"/>
      <c r="I35" s="139"/>
      <c r="J35" s="139"/>
    </row>
    <row r="36" spans="1:10">
      <c r="E36" s="140"/>
      <c r="F36" s="140"/>
      <c r="G36" s="140"/>
      <c r="H36" s="140"/>
      <c r="I36" s="140"/>
      <c r="J36" s="140"/>
    </row>
    <row r="37" spans="1:10">
      <c r="E37" s="140"/>
      <c r="F37" s="140"/>
      <c r="G37" s="140"/>
      <c r="H37" s="140"/>
      <c r="I37" s="140"/>
      <c r="J37" s="140"/>
    </row>
    <row r="38" spans="1:10">
      <c r="E38" s="140"/>
      <c r="F38" s="140"/>
      <c r="G38" s="140"/>
      <c r="H38" s="140"/>
      <c r="I38" s="140"/>
      <c r="J38" s="140"/>
    </row>
    <row r="39" spans="1:10">
      <c r="E39" s="140"/>
      <c r="F39" s="140"/>
      <c r="G39" s="140"/>
      <c r="H39" s="140"/>
      <c r="I39" s="140"/>
      <c r="J39" s="140"/>
    </row>
    <row r="40" spans="1:10">
      <c r="E40" s="140"/>
      <c r="F40" s="140"/>
      <c r="G40" s="140"/>
      <c r="H40" s="140"/>
      <c r="I40" s="140"/>
      <c r="J40" s="140"/>
    </row>
  </sheetData>
  <sheetProtection sheet="1" objects="1" scenarios="1"/>
  <mergeCells count="4">
    <mergeCell ref="E11:I11"/>
    <mergeCell ref="E12:I12"/>
    <mergeCell ref="E13:I13"/>
    <mergeCell ref="E14:I14"/>
  </mergeCells>
  <phoneticPr fontId="0" type="noConversion"/>
  <printOptions horizontalCentered="1"/>
  <pageMargins left="0.35433070866141736" right="0.35433070866141736" top="0.98425196850393704" bottom="0.74803149606299213" header="0.31496062992125984" footer="0.35433070866141736"/>
  <pageSetup paperSize="9" scale="23" orientation="landscape" verticalDpi="4294967295" r:id="rId1"/>
  <headerFooter alignWithMargins="0">
    <oddHeader>&amp;C&amp;"Arial,Gras"&amp;48
&amp;72Critères d'aptitude&amp;R&amp;"Arial,Gras"&amp;70ANNEXE&amp;48 &amp;100Q</oddHeader>
    <oddFooter xml:space="preserve">&amp;L&amp;36CROMP - Guide romand pour les marchés publics&amp;C&amp;36ARC_FORMULAIRE_4535 - CIT-S 15.04.14&amp;R&amp;36Version du 18.12.2006
</oddFooter>
  </headerFooter>
  <rowBreaks count="2" manualBreakCount="2">
    <brk id="15" max="16383" man="1"/>
    <brk id="26" max="16383" man="1"/>
  </rowBreaks>
</worksheet>
</file>

<file path=xl/worksheets/sheet20.xml><?xml version="1.0" encoding="utf-8"?>
<worksheet xmlns="http://schemas.openxmlformats.org/spreadsheetml/2006/main" xmlns:r="http://schemas.openxmlformats.org/officeDocument/2006/relationships">
  <sheetPr codeName="Feuil12"/>
  <dimension ref="A1:AL35"/>
  <sheetViews>
    <sheetView zoomScaleNormal="100" workbookViewId="0">
      <selection activeCell="B16" sqref="B16"/>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407" t="str">
        <f>IF('Notation du prix'!F$1="","",'Notation du prix'!F$1)</f>
        <v/>
      </c>
      <c r="J1" s="408"/>
      <c r="K1" s="408"/>
      <c r="L1" s="408"/>
      <c r="M1" s="408"/>
      <c r="N1" s="408"/>
      <c r="O1" s="408"/>
      <c r="P1" s="408"/>
      <c r="Q1" s="408"/>
      <c r="R1" s="408"/>
      <c r="S1" s="408"/>
      <c r="T1" s="408"/>
      <c r="U1" s="408"/>
      <c r="V1" s="408"/>
      <c r="W1" s="408"/>
      <c r="X1" s="408"/>
      <c r="Y1" s="408"/>
      <c r="Z1" s="408"/>
      <c r="AA1" s="409"/>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407" t="str">
        <f>IF('Notation du prix'!F$3="","",'Notation du prix'!F$3)</f>
        <v/>
      </c>
      <c r="J3" s="408"/>
      <c r="K3" s="408"/>
      <c r="L3" s="408"/>
      <c r="M3" s="408"/>
      <c r="N3" s="408"/>
      <c r="O3" s="408"/>
      <c r="P3" s="408"/>
      <c r="Q3" s="408"/>
      <c r="R3" s="408"/>
      <c r="S3" s="408"/>
      <c r="T3" s="408"/>
      <c r="U3" s="408"/>
      <c r="V3" s="408"/>
      <c r="W3" s="408"/>
      <c r="X3" s="408"/>
      <c r="Y3" s="408"/>
      <c r="Z3" s="408"/>
      <c r="AA3" s="409"/>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407" t="str">
        <f>IF('Notation du prix'!F$5="","",'Notation du prix'!F$5)</f>
        <v/>
      </c>
      <c r="J5" s="408"/>
      <c r="K5" s="408"/>
      <c r="L5" s="408"/>
      <c r="M5" s="408"/>
      <c r="N5" s="408"/>
      <c r="O5" s="408"/>
      <c r="P5" s="408"/>
      <c r="Q5" s="408"/>
      <c r="R5" s="408"/>
      <c r="S5" s="408"/>
      <c r="T5" s="408"/>
      <c r="U5" s="408"/>
      <c r="V5" s="408"/>
      <c r="W5" s="408"/>
      <c r="X5" s="408"/>
      <c r="Y5" s="408"/>
      <c r="Z5" s="408"/>
      <c r="AA5" s="409"/>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407" t="str">
        <f>IF('Notation du prix'!F$7="","",'Notation du prix'!F$7)</f>
        <v/>
      </c>
      <c r="J7" s="408"/>
      <c r="K7" s="408"/>
      <c r="L7" s="408"/>
      <c r="M7" s="408"/>
      <c r="N7" s="408"/>
      <c r="O7" s="408"/>
      <c r="P7" s="408"/>
      <c r="Q7" s="408"/>
      <c r="R7" s="408"/>
      <c r="S7" s="408"/>
      <c r="T7" s="408"/>
      <c r="U7" s="408"/>
      <c r="V7" s="408"/>
      <c r="W7" s="408"/>
      <c r="X7" s="408"/>
      <c r="Y7" s="408"/>
      <c r="Z7" s="408"/>
      <c r="AA7" s="409"/>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416" t="str">
        <f>IF('Analyse multicritères'!B10:G10="","",'Analyse multicritères'!B10:G10)</f>
        <v>PRIX</v>
      </c>
      <c r="C10" s="417"/>
      <c r="D10" s="417"/>
      <c r="E10" s="417"/>
      <c r="F10" s="417"/>
      <c r="G10" s="418"/>
      <c r="H10" s="59"/>
      <c r="I10" s="73">
        <f>IF('Analyse multicritères'!I10="","",'Analyse multicritères'!I10)</f>
        <v>40</v>
      </c>
      <c r="J10" s="34" t="s">
        <v>50</v>
      </c>
      <c r="O10" s="35" t="s">
        <v>64</v>
      </c>
      <c r="P10" s="60"/>
      <c r="Q10" s="410" t="str">
        <f>IF('Analyse multicritères'!Q10:S10="","",'Analyse multicritères'!Q10:S10)</f>
        <v/>
      </c>
      <c r="R10" s="411"/>
      <c r="S10" s="412"/>
      <c r="W10" s="61" t="s">
        <v>65</v>
      </c>
      <c r="X10" s="60"/>
      <c r="Y10" s="410" t="str">
        <f>IF('Analyse multicritères'!Y10:AA10="","",'Analyse multicritères'!Y10:AA10)</f>
        <v/>
      </c>
      <c r="Z10" s="411"/>
      <c r="AA10" s="412"/>
    </row>
    <row r="11" spans="1:38" ht="16.5" thickTop="1">
      <c r="A11" s="33">
        <v>2</v>
      </c>
      <c r="B11" s="413" t="str">
        <f>IF('Analyse multicritères'!B11:G11="","",'Analyse multicritères'!B11:G11)</f>
        <v>Organisation pour l'exécution du marché</v>
      </c>
      <c r="C11" s="414"/>
      <c r="D11" s="414"/>
      <c r="E11" s="414"/>
      <c r="F11" s="414"/>
      <c r="G11" s="415"/>
      <c r="H11" s="59"/>
      <c r="I11" s="73">
        <f>IF('Analyse multicritères'!I11="","",'Analyse multicritères'!I11)</f>
        <v>22</v>
      </c>
      <c r="J11" s="34" t="s">
        <v>50</v>
      </c>
    </row>
    <row r="12" spans="1:38" ht="16.5" thickBot="1">
      <c r="A12" s="33">
        <v>3</v>
      </c>
      <c r="B12" s="413" t="str">
        <f>IF('Analyse multicritères'!B12:G12="","",'Analyse multicritères'!B12:G12)</f>
        <v>Qualités techniques de l'offre</v>
      </c>
      <c r="C12" s="414"/>
      <c r="D12" s="414"/>
      <c r="E12" s="414"/>
      <c r="F12" s="414"/>
      <c r="G12" s="415"/>
      <c r="H12" s="59"/>
      <c r="I12" s="73">
        <f>IF('Analyse multicritères'!I12="","",'Analyse multicritères'!I12)</f>
        <v>15</v>
      </c>
      <c r="J12" s="34" t="s">
        <v>50</v>
      </c>
    </row>
    <row r="13" spans="1:38" ht="17.25" thickTop="1" thickBot="1">
      <c r="A13" s="33">
        <v>4</v>
      </c>
      <c r="B13" s="413" t="str">
        <f>IF('Analyse multicritères'!B13:G13="","",'Analyse multicritères'!B13:G13)</f>
        <v xml:space="preserve">Organisation de base du candidat ou du soumissionnaire </v>
      </c>
      <c r="C13" s="414"/>
      <c r="D13" s="414"/>
      <c r="E13" s="414"/>
      <c r="F13" s="414"/>
      <c r="G13" s="415"/>
      <c r="H13" s="59"/>
      <c r="I13" s="73">
        <f>IF('Analyse multicritères'!I13="","",'Analyse multicritères'!I13)</f>
        <v>12</v>
      </c>
      <c r="J13" s="34" t="s">
        <v>50</v>
      </c>
      <c r="O13" s="35" t="s">
        <v>66</v>
      </c>
      <c r="P13" s="62"/>
      <c r="Q13" s="410" t="str">
        <f>IF('Analyse multicritères'!Q13:S13="","",'Analyse multicritères'!Q13:S13)</f>
        <v/>
      </c>
      <c r="R13" s="411"/>
      <c r="S13" s="412"/>
      <c r="W13" s="61" t="s">
        <v>65</v>
      </c>
      <c r="X13" s="60"/>
      <c r="Y13" s="410" t="str">
        <f>IF('Analyse multicritères'!Y13:AA13="","",'Analyse multicritères'!Y13:AA13)</f>
        <v/>
      </c>
      <c r="Z13" s="411"/>
      <c r="AA13" s="412"/>
    </row>
    <row r="14" spans="1:38" ht="17.25" thickTop="1" thickBot="1">
      <c r="A14" s="33">
        <v>5</v>
      </c>
      <c r="B14" s="413" t="str">
        <f>IF('Analyse multicritères'!B14:G14="","",'Analyse multicritères'!B14:G14)</f>
        <v>Références du candidat ou du soumissionnaire</v>
      </c>
      <c r="C14" s="414"/>
      <c r="D14" s="414"/>
      <c r="E14" s="414"/>
      <c r="F14" s="414"/>
      <c r="G14" s="415"/>
      <c r="H14" s="59"/>
      <c r="I14" s="73">
        <f>IF('Analyse multicritères'!I14="","",'Analyse multicritères'!I14)</f>
        <v>11</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t="e">
        <f>IF('Analyse multicritères'!I20="","",'Analyse multicritères'!I20)</f>
        <v>#VALUE!</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t="e">
        <f>IF('Analyse multicritères'!I21="","",'Analyse multicritères'!I21)</f>
        <v>#VALUE!</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t="e">
        <f>IF('Analyse multicritères'!I22="","",'Analyse multicritères'!I22)</f>
        <v>#VALUE!</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t="e">
        <f>IF('Analyse multicritères'!I23="","",'Analyse multicritères'!I23)</f>
        <v>#VALUE!</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t="e">
        <f>IF('Analyse multicritères'!I24="","",'Analyse multicritères'!I24)</f>
        <v>#VALUE!</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t="e">
        <f>IF('Analyse multicritères'!I25="","",'Analyse multicritères'!I25)</f>
        <v>#VALUE!</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t="e">
        <f>IF('Analyse multicritères'!I26="","",'Analyse multicritères'!I26)</f>
        <v>#VALUE!</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t="e">
        <f>IF('Analyse multicritères'!I27="","",'Analyse multicritères'!I27)</f>
        <v>#VALUE!</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t="e">
        <f>IF('Analyse multicritères'!I28="","",'Analyse multicritères'!I28)</f>
        <v>#VALUE!</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81">
        <v>10</v>
      </c>
      <c r="B29" s="82" t="str">
        <f>IF('Notation du prix'!K$12="","",'Notation du prix'!K$12)</f>
        <v>xxx</v>
      </c>
      <c r="C29" s="83" t="str">
        <f>IF('Notation du prix'!K$13="","",'Notation du prix'!K$13)</f>
        <v/>
      </c>
      <c r="E29" s="84" t="str">
        <f>IF('Notation du prix'!K$14="","",'Notation du prix'!K$14)</f>
        <v/>
      </c>
      <c r="F29" s="85" t="str">
        <f>IF('Notation du prix'!K$14="","",$I$10)</f>
        <v/>
      </c>
      <c r="G29" s="86" t="str">
        <f t="shared" si="0"/>
        <v/>
      </c>
      <c r="H29" s="54"/>
      <c r="I29" s="84" t="e">
        <f>IF('Analyse multicritères'!I29="","",'Analyse multicritères'!I29)</f>
        <v>#VALUE!</v>
      </c>
      <c r="J29" s="85" t="str">
        <f>IF('Notation du prix'!K$14="","",$I$11)</f>
        <v/>
      </c>
      <c r="K29" s="86" t="e">
        <f t="shared" si="1"/>
        <v>#VALUE!</v>
      </c>
      <c r="L29" s="54"/>
      <c r="M29" s="84">
        <f>IF('Analyse multicritères'!M29="","",'Analyse multicritères'!M29)</f>
        <v>0</v>
      </c>
      <c r="N29" s="85" t="str">
        <f>IF('Notation du prix'!K$14="","",$I$12)</f>
        <v/>
      </c>
      <c r="O29" s="86" t="e">
        <f t="shared" si="2"/>
        <v>#VALUE!</v>
      </c>
      <c r="P29" s="54"/>
      <c r="Q29" s="84">
        <f>IF('Analyse multicritères'!Q29="","",'Analyse multicritères'!Q29)</f>
        <v>0</v>
      </c>
      <c r="R29" s="85" t="str">
        <f>IF('Notation du prix'!K$14="","",$I$13)</f>
        <v/>
      </c>
      <c r="S29" s="86" t="e">
        <f t="shared" si="3"/>
        <v>#VALUE!</v>
      </c>
      <c r="T29" s="54"/>
      <c r="U29" s="84">
        <f>IF('Analyse multicritères'!U29="","",'Analyse multicritères'!U29)</f>
        <v>0</v>
      </c>
      <c r="V29" s="85" t="str">
        <f>IF('Notation du prix'!K$14="","",$I$14)</f>
        <v/>
      </c>
      <c r="W29" s="86" t="e">
        <f t="shared" si="4"/>
        <v>#VALUE!</v>
      </c>
      <c r="Y29" s="89" t="str">
        <f t="shared" si="5"/>
        <v/>
      </c>
      <c r="AA29" s="90"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t="e">
        <f>IF('Analyse multicritères'!I30="","",'Analyse multicritères'!I30)</f>
        <v>#VALUE!</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t="e">
        <f>IF('Analyse multicritères'!I31="","",'Analyse multicritères'!I31)</f>
        <v>#VALUE!</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t="e">
        <f>IF('Analyse multicritères'!I32="","",'Analyse multicritères'!I32)</f>
        <v>#VALUE!</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t="e">
        <f>IF('Analyse multicritères'!I33="","",'Analyse multicritères'!I33)</f>
        <v>#VALUE!</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t="e">
        <f>IF('Analyse multicritères'!I34="","",'Analyse multicritères'!I34)</f>
        <v>#VALUE!</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Q13:S13"/>
    <mergeCell ref="Y10:AA10"/>
    <mergeCell ref="Y13:AA13"/>
    <mergeCell ref="Q10:S10"/>
    <mergeCell ref="I1:AA1"/>
    <mergeCell ref="I3:AA3"/>
    <mergeCell ref="I5:AA5"/>
    <mergeCell ref="I7:AA7"/>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multicritères&amp;RARC_FORMULAIRE_4535 - CIT-S 15.04.14</oddFooter>
  </headerFooter>
</worksheet>
</file>

<file path=xl/worksheets/sheet21.xml><?xml version="1.0" encoding="utf-8"?>
<worksheet xmlns="http://schemas.openxmlformats.org/spreadsheetml/2006/main" xmlns:r="http://schemas.openxmlformats.org/officeDocument/2006/relationships">
  <sheetPr codeName="Feuil13"/>
  <dimension ref="A1:AL35"/>
  <sheetViews>
    <sheetView zoomScaleNormal="100" workbookViewId="0">
      <selection activeCell="B16" sqref="B16"/>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407" t="str">
        <f>IF('Notation du prix'!F$1="","",'Notation du prix'!F$1)</f>
        <v/>
      </c>
      <c r="J1" s="408"/>
      <c r="K1" s="408"/>
      <c r="L1" s="408"/>
      <c r="M1" s="408"/>
      <c r="N1" s="408"/>
      <c r="O1" s="408"/>
      <c r="P1" s="408"/>
      <c r="Q1" s="408"/>
      <c r="R1" s="408"/>
      <c r="S1" s="408"/>
      <c r="T1" s="408"/>
      <c r="U1" s="408"/>
      <c r="V1" s="408"/>
      <c r="W1" s="408"/>
      <c r="X1" s="408"/>
      <c r="Y1" s="408"/>
      <c r="Z1" s="408"/>
      <c r="AA1" s="409"/>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407" t="str">
        <f>IF('Notation du prix'!F$3="","",'Notation du prix'!F$3)</f>
        <v/>
      </c>
      <c r="J3" s="408"/>
      <c r="K3" s="408"/>
      <c r="L3" s="408"/>
      <c r="M3" s="408"/>
      <c r="N3" s="408"/>
      <c r="O3" s="408"/>
      <c r="P3" s="408"/>
      <c r="Q3" s="408"/>
      <c r="R3" s="408"/>
      <c r="S3" s="408"/>
      <c r="T3" s="408"/>
      <c r="U3" s="408"/>
      <c r="V3" s="408"/>
      <c r="W3" s="408"/>
      <c r="X3" s="408"/>
      <c r="Y3" s="408"/>
      <c r="Z3" s="408"/>
      <c r="AA3" s="409"/>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407" t="str">
        <f>IF('Notation du prix'!F$5="","",'Notation du prix'!F$5)</f>
        <v/>
      </c>
      <c r="J5" s="408"/>
      <c r="K5" s="408"/>
      <c r="L5" s="408"/>
      <c r="M5" s="408"/>
      <c r="N5" s="408"/>
      <c r="O5" s="408"/>
      <c r="P5" s="408"/>
      <c r="Q5" s="408"/>
      <c r="R5" s="408"/>
      <c r="S5" s="408"/>
      <c r="T5" s="408"/>
      <c r="U5" s="408"/>
      <c r="V5" s="408"/>
      <c r="W5" s="408"/>
      <c r="X5" s="408"/>
      <c r="Y5" s="408"/>
      <c r="Z5" s="408"/>
      <c r="AA5" s="409"/>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407" t="str">
        <f>IF('Notation du prix'!F$7="","",'Notation du prix'!F$7)</f>
        <v/>
      </c>
      <c r="J7" s="408"/>
      <c r="K7" s="408"/>
      <c r="L7" s="408"/>
      <c r="M7" s="408"/>
      <c r="N7" s="408"/>
      <c r="O7" s="408"/>
      <c r="P7" s="408"/>
      <c r="Q7" s="408"/>
      <c r="R7" s="408"/>
      <c r="S7" s="408"/>
      <c r="T7" s="408"/>
      <c r="U7" s="408"/>
      <c r="V7" s="408"/>
      <c r="W7" s="408"/>
      <c r="X7" s="408"/>
      <c r="Y7" s="408"/>
      <c r="Z7" s="408"/>
      <c r="AA7" s="409"/>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416" t="str">
        <f>IF('Analyse multicritères'!B10:G10="","",'Analyse multicritères'!B10:G10)</f>
        <v>PRIX</v>
      </c>
      <c r="C10" s="417"/>
      <c r="D10" s="417"/>
      <c r="E10" s="417"/>
      <c r="F10" s="417"/>
      <c r="G10" s="418"/>
      <c r="H10" s="59"/>
      <c r="I10" s="73">
        <f>IF('Analyse multicritères'!I10="","",'Analyse multicritères'!I10)</f>
        <v>40</v>
      </c>
      <c r="J10" s="34" t="s">
        <v>50</v>
      </c>
      <c r="O10" s="35" t="s">
        <v>64</v>
      </c>
      <c r="P10" s="60"/>
      <c r="Q10" s="410" t="str">
        <f>IF('Analyse multicritères'!Q10:S10="","",'Analyse multicritères'!Q10:S10)</f>
        <v/>
      </c>
      <c r="R10" s="411"/>
      <c r="S10" s="412"/>
      <c r="W10" s="61" t="s">
        <v>65</v>
      </c>
      <c r="X10" s="60"/>
      <c r="Y10" s="410" t="str">
        <f>IF('Analyse multicritères'!Y10:AA10="","",'Analyse multicritères'!Y10:AA10)</f>
        <v/>
      </c>
      <c r="Z10" s="411"/>
      <c r="AA10" s="412"/>
    </row>
    <row r="11" spans="1:38" ht="16.5" thickTop="1">
      <c r="A11" s="33">
        <v>2</v>
      </c>
      <c r="B11" s="413" t="str">
        <f>IF('Analyse multicritères'!B11:G11="","",'Analyse multicritères'!B11:G11)</f>
        <v>Organisation pour l'exécution du marché</v>
      </c>
      <c r="C11" s="414"/>
      <c r="D11" s="414"/>
      <c r="E11" s="414"/>
      <c r="F11" s="414"/>
      <c r="G11" s="415"/>
      <c r="H11" s="59"/>
      <c r="I11" s="73">
        <f>IF('Analyse multicritères'!I11="","",'Analyse multicritères'!I11)</f>
        <v>22</v>
      </c>
      <c r="J11" s="34" t="s">
        <v>50</v>
      </c>
    </row>
    <row r="12" spans="1:38" ht="16.5" thickBot="1">
      <c r="A12" s="33">
        <v>3</v>
      </c>
      <c r="B12" s="413" t="str">
        <f>IF('Analyse multicritères'!B12:G12="","",'Analyse multicritères'!B12:G12)</f>
        <v>Qualités techniques de l'offre</v>
      </c>
      <c r="C12" s="414"/>
      <c r="D12" s="414"/>
      <c r="E12" s="414"/>
      <c r="F12" s="414"/>
      <c r="G12" s="415"/>
      <c r="H12" s="59"/>
      <c r="I12" s="73">
        <f>IF('Analyse multicritères'!I12="","",'Analyse multicritères'!I12)</f>
        <v>15</v>
      </c>
      <c r="J12" s="34" t="s">
        <v>50</v>
      </c>
    </row>
    <row r="13" spans="1:38" ht="17.25" thickTop="1" thickBot="1">
      <c r="A13" s="33">
        <v>4</v>
      </c>
      <c r="B13" s="413" t="str">
        <f>IF('Analyse multicritères'!B13:G13="","",'Analyse multicritères'!B13:G13)</f>
        <v xml:space="preserve">Organisation de base du candidat ou du soumissionnaire </v>
      </c>
      <c r="C13" s="414"/>
      <c r="D13" s="414"/>
      <c r="E13" s="414"/>
      <c r="F13" s="414"/>
      <c r="G13" s="415"/>
      <c r="H13" s="59"/>
      <c r="I13" s="73">
        <f>IF('Analyse multicritères'!I13="","",'Analyse multicritères'!I13)</f>
        <v>12</v>
      </c>
      <c r="J13" s="34" t="s">
        <v>50</v>
      </c>
      <c r="O13" s="35" t="s">
        <v>66</v>
      </c>
      <c r="P13" s="62"/>
      <c r="Q13" s="410" t="str">
        <f>IF('Analyse multicritères'!Q13:S13="","",'Analyse multicritères'!Q13:S13)</f>
        <v/>
      </c>
      <c r="R13" s="411"/>
      <c r="S13" s="412"/>
      <c r="W13" s="61" t="s">
        <v>65</v>
      </c>
      <c r="X13" s="60"/>
      <c r="Y13" s="410" t="str">
        <f>IF('Analyse multicritères'!Y13:AA13="","",'Analyse multicritères'!Y13:AA13)</f>
        <v/>
      </c>
      <c r="Z13" s="411"/>
      <c r="AA13" s="412"/>
    </row>
    <row r="14" spans="1:38" ht="17.25" thickTop="1" thickBot="1">
      <c r="A14" s="33">
        <v>5</v>
      </c>
      <c r="B14" s="413" t="str">
        <f>IF('Analyse multicritères'!B14:G14="","",'Analyse multicritères'!B14:G14)</f>
        <v>Références du candidat ou du soumissionnaire</v>
      </c>
      <c r="C14" s="414"/>
      <c r="D14" s="414"/>
      <c r="E14" s="414"/>
      <c r="F14" s="414"/>
      <c r="G14" s="415"/>
      <c r="H14" s="59"/>
      <c r="I14" s="73">
        <f>IF('Analyse multicritères'!I14="","",'Analyse multicritères'!I14)</f>
        <v>11</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t="e">
        <f>IF('Analyse multicritères'!I20="","",'Analyse multicritères'!I20)</f>
        <v>#VALUE!</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t="e">
        <f>IF('Analyse multicritères'!I21="","",'Analyse multicritères'!I21)</f>
        <v>#VALUE!</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t="e">
        <f>IF('Analyse multicritères'!I22="","",'Analyse multicritères'!I22)</f>
        <v>#VALUE!</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t="e">
        <f>IF('Analyse multicritères'!I23="","",'Analyse multicritères'!I23)</f>
        <v>#VALUE!</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t="e">
        <f>IF('Analyse multicritères'!I24="","",'Analyse multicritères'!I24)</f>
        <v>#VALUE!</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t="e">
        <f>IF('Analyse multicritères'!I25="","",'Analyse multicritères'!I25)</f>
        <v>#VALUE!</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t="e">
        <f>IF('Analyse multicritères'!I26="","",'Analyse multicritères'!I26)</f>
        <v>#VALUE!</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t="e">
        <f>IF('Analyse multicritères'!I27="","",'Analyse multicritères'!I27)</f>
        <v>#VALUE!</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t="e">
        <f>IF('Analyse multicritères'!I28="","",'Analyse multicritères'!I28)</f>
        <v>#VALUE!</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t="e">
        <f>IF('Analyse multicritères'!I29="","",'Analyse multicritères'!I29)</f>
        <v>#VALUE!</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81">
        <v>11</v>
      </c>
      <c r="B30" s="82" t="str">
        <f>IF('Notation du prix'!L$12="","",'Notation du prix'!L$12)</f>
        <v>xxx</v>
      </c>
      <c r="C30" s="83" t="str">
        <f>IF('Notation du prix'!L$13="","",'Notation du prix'!L$13)</f>
        <v/>
      </c>
      <c r="E30" s="84" t="str">
        <f>IF('Notation du prix'!L$14="","",'Notation du prix'!L$14)</f>
        <v/>
      </c>
      <c r="F30" s="85" t="str">
        <f>IF('Notation du prix'!L$14="","",$I$10)</f>
        <v/>
      </c>
      <c r="G30" s="86" t="str">
        <f t="shared" si="0"/>
        <v/>
      </c>
      <c r="H30" s="54"/>
      <c r="I30" s="84" t="e">
        <f>IF('Analyse multicritères'!I30="","",'Analyse multicritères'!I30)</f>
        <v>#VALUE!</v>
      </c>
      <c r="J30" s="85" t="str">
        <f>IF('Notation du prix'!L$14="","",$I$11)</f>
        <v/>
      </c>
      <c r="K30" s="86" t="e">
        <f t="shared" si="1"/>
        <v>#VALUE!</v>
      </c>
      <c r="L30" s="54"/>
      <c r="M30" s="84">
        <f>IF('Analyse multicritères'!M30="","",'Analyse multicritères'!M30)</f>
        <v>0</v>
      </c>
      <c r="N30" s="85" t="str">
        <f>IF('Notation du prix'!L$14="","",$I$12)</f>
        <v/>
      </c>
      <c r="O30" s="86" t="e">
        <f t="shared" si="2"/>
        <v>#VALUE!</v>
      </c>
      <c r="P30" s="54"/>
      <c r="Q30" s="84">
        <f>IF('Analyse multicritères'!Q30="","",'Analyse multicritères'!Q30)</f>
        <v>0</v>
      </c>
      <c r="R30" s="85" t="str">
        <f>IF('Notation du prix'!L$14="","",$I$13)</f>
        <v/>
      </c>
      <c r="S30" s="86" t="e">
        <f t="shared" si="3"/>
        <v>#VALUE!</v>
      </c>
      <c r="T30" s="54"/>
      <c r="U30" s="84">
        <f>IF('Analyse multicritères'!U30="","",'Analyse multicritères'!U30)</f>
        <v>0</v>
      </c>
      <c r="V30" s="85" t="str">
        <f>IF('Notation du prix'!L$14="","",$I$14)</f>
        <v/>
      </c>
      <c r="W30" s="86" t="e">
        <f t="shared" si="4"/>
        <v>#VALUE!</v>
      </c>
      <c r="Y30" s="89" t="str">
        <f t="shared" si="5"/>
        <v/>
      </c>
      <c r="AA30" s="90"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t="e">
        <f>IF('Analyse multicritères'!I31="","",'Analyse multicritères'!I31)</f>
        <v>#VALUE!</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t="e">
        <f>IF('Analyse multicritères'!I32="","",'Analyse multicritères'!I32)</f>
        <v>#VALUE!</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t="e">
        <f>IF('Analyse multicritères'!I33="","",'Analyse multicritères'!I33)</f>
        <v>#VALUE!</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t="e">
        <f>IF('Analyse multicritères'!I34="","",'Analyse multicritères'!I34)</f>
        <v>#VALUE!</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I1:AA1"/>
    <mergeCell ref="I3:AA3"/>
    <mergeCell ref="I5:AA5"/>
    <mergeCell ref="I7:AA7"/>
    <mergeCell ref="Q13:S13"/>
    <mergeCell ref="Y10:AA10"/>
    <mergeCell ref="Y13:AA13"/>
    <mergeCell ref="Q10:S10"/>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multicritères&amp;RARC_FORMULAIRE_4535 - CIT-S 15.04.14</oddFooter>
  </headerFooter>
</worksheet>
</file>

<file path=xl/worksheets/sheet22.xml><?xml version="1.0" encoding="utf-8"?>
<worksheet xmlns="http://schemas.openxmlformats.org/spreadsheetml/2006/main" xmlns:r="http://schemas.openxmlformats.org/officeDocument/2006/relationships">
  <sheetPr codeName="Feuil14"/>
  <dimension ref="A1:AL35"/>
  <sheetViews>
    <sheetView topLeftCell="A10" zoomScaleNormal="100" workbookViewId="0">
      <selection activeCell="B16" sqref="B16"/>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407" t="str">
        <f>IF('Notation du prix'!F$1="","",'Notation du prix'!F$1)</f>
        <v/>
      </c>
      <c r="J1" s="408"/>
      <c r="K1" s="408"/>
      <c r="L1" s="408"/>
      <c r="M1" s="408"/>
      <c r="N1" s="408"/>
      <c r="O1" s="408"/>
      <c r="P1" s="408"/>
      <c r="Q1" s="408"/>
      <c r="R1" s="408"/>
      <c r="S1" s="408"/>
      <c r="T1" s="408"/>
      <c r="U1" s="408"/>
      <c r="V1" s="408"/>
      <c r="W1" s="408"/>
      <c r="X1" s="408"/>
      <c r="Y1" s="408"/>
      <c r="Z1" s="408"/>
      <c r="AA1" s="409"/>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407" t="str">
        <f>IF('Notation du prix'!F$3="","",'Notation du prix'!F$3)</f>
        <v/>
      </c>
      <c r="J3" s="408"/>
      <c r="K3" s="408"/>
      <c r="L3" s="408"/>
      <c r="M3" s="408"/>
      <c r="N3" s="408"/>
      <c r="O3" s="408"/>
      <c r="P3" s="408"/>
      <c r="Q3" s="408"/>
      <c r="R3" s="408"/>
      <c r="S3" s="408"/>
      <c r="T3" s="408"/>
      <c r="U3" s="408"/>
      <c r="V3" s="408"/>
      <c r="W3" s="408"/>
      <c r="X3" s="408"/>
      <c r="Y3" s="408"/>
      <c r="Z3" s="408"/>
      <c r="AA3" s="409"/>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407" t="str">
        <f>IF('Notation du prix'!F$5="","",'Notation du prix'!F$5)</f>
        <v/>
      </c>
      <c r="J5" s="408"/>
      <c r="K5" s="408"/>
      <c r="L5" s="408"/>
      <c r="M5" s="408"/>
      <c r="N5" s="408"/>
      <c r="O5" s="408"/>
      <c r="P5" s="408"/>
      <c r="Q5" s="408"/>
      <c r="R5" s="408"/>
      <c r="S5" s="408"/>
      <c r="T5" s="408"/>
      <c r="U5" s="408"/>
      <c r="V5" s="408"/>
      <c r="W5" s="408"/>
      <c r="X5" s="408"/>
      <c r="Y5" s="408"/>
      <c r="Z5" s="408"/>
      <c r="AA5" s="409"/>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407" t="str">
        <f>IF('Notation du prix'!F$7="","",'Notation du prix'!F$7)</f>
        <v/>
      </c>
      <c r="J7" s="408"/>
      <c r="K7" s="408"/>
      <c r="L7" s="408"/>
      <c r="M7" s="408"/>
      <c r="N7" s="408"/>
      <c r="O7" s="408"/>
      <c r="P7" s="408"/>
      <c r="Q7" s="408"/>
      <c r="R7" s="408"/>
      <c r="S7" s="408"/>
      <c r="T7" s="408"/>
      <c r="U7" s="408"/>
      <c r="V7" s="408"/>
      <c r="W7" s="408"/>
      <c r="X7" s="408"/>
      <c r="Y7" s="408"/>
      <c r="Z7" s="408"/>
      <c r="AA7" s="409"/>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416" t="str">
        <f>IF('Analyse multicritères'!B10:G10="","",'Analyse multicritères'!B10:G10)</f>
        <v>PRIX</v>
      </c>
      <c r="C10" s="417"/>
      <c r="D10" s="417"/>
      <c r="E10" s="417"/>
      <c r="F10" s="417"/>
      <c r="G10" s="418"/>
      <c r="H10" s="59"/>
      <c r="I10" s="73">
        <f>IF('Analyse multicritères'!I10="","",'Analyse multicritères'!I10)</f>
        <v>40</v>
      </c>
      <c r="J10" s="34" t="s">
        <v>50</v>
      </c>
      <c r="O10" s="35" t="s">
        <v>64</v>
      </c>
      <c r="P10" s="60"/>
      <c r="Q10" s="410" t="str">
        <f>IF('Analyse multicritères'!Q10:S10="","",'Analyse multicritères'!Q10:S10)</f>
        <v/>
      </c>
      <c r="R10" s="411"/>
      <c r="S10" s="412"/>
      <c r="W10" s="61" t="s">
        <v>65</v>
      </c>
      <c r="X10" s="60"/>
      <c r="Y10" s="410" t="str">
        <f>IF('Analyse multicritères'!Y10:AA10="","",'Analyse multicritères'!Y10:AA10)</f>
        <v/>
      </c>
      <c r="Z10" s="411"/>
      <c r="AA10" s="412"/>
    </row>
    <row r="11" spans="1:38" ht="16.5" thickTop="1">
      <c r="A11" s="33">
        <v>2</v>
      </c>
      <c r="B11" s="413" t="str">
        <f>IF('Analyse multicritères'!B11:G11="","",'Analyse multicritères'!B11:G11)</f>
        <v>Organisation pour l'exécution du marché</v>
      </c>
      <c r="C11" s="414"/>
      <c r="D11" s="414"/>
      <c r="E11" s="414"/>
      <c r="F11" s="414"/>
      <c r="G11" s="415"/>
      <c r="H11" s="59"/>
      <c r="I11" s="73">
        <f>IF('Analyse multicritères'!I11="","",'Analyse multicritères'!I11)</f>
        <v>22</v>
      </c>
      <c r="J11" s="34" t="s">
        <v>50</v>
      </c>
    </row>
    <row r="12" spans="1:38" ht="16.5" thickBot="1">
      <c r="A12" s="33">
        <v>3</v>
      </c>
      <c r="B12" s="413" t="str">
        <f>IF('Analyse multicritères'!B12:G12="","",'Analyse multicritères'!B12:G12)</f>
        <v>Qualités techniques de l'offre</v>
      </c>
      <c r="C12" s="414"/>
      <c r="D12" s="414"/>
      <c r="E12" s="414"/>
      <c r="F12" s="414"/>
      <c r="G12" s="415"/>
      <c r="H12" s="59"/>
      <c r="I12" s="73">
        <f>IF('Analyse multicritères'!I12="","",'Analyse multicritères'!I12)</f>
        <v>15</v>
      </c>
      <c r="J12" s="34" t="s">
        <v>50</v>
      </c>
    </row>
    <row r="13" spans="1:38" ht="17.25" thickTop="1" thickBot="1">
      <c r="A13" s="33">
        <v>4</v>
      </c>
      <c r="B13" s="413" t="str">
        <f>IF('Analyse multicritères'!B13:G13="","",'Analyse multicritères'!B13:G13)</f>
        <v xml:space="preserve">Organisation de base du candidat ou du soumissionnaire </v>
      </c>
      <c r="C13" s="414"/>
      <c r="D13" s="414"/>
      <c r="E13" s="414"/>
      <c r="F13" s="414"/>
      <c r="G13" s="415"/>
      <c r="H13" s="59"/>
      <c r="I13" s="73">
        <f>IF('Analyse multicritères'!I13="","",'Analyse multicritères'!I13)</f>
        <v>12</v>
      </c>
      <c r="J13" s="34" t="s">
        <v>50</v>
      </c>
      <c r="O13" s="35" t="s">
        <v>66</v>
      </c>
      <c r="P13" s="62"/>
      <c r="Q13" s="410" t="str">
        <f>IF('Analyse multicritères'!Q13:S13="","",'Analyse multicritères'!Q13:S13)</f>
        <v/>
      </c>
      <c r="R13" s="411"/>
      <c r="S13" s="412"/>
      <c r="W13" s="61" t="s">
        <v>65</v>
      </c>
      <c r="X13" s="60"/>
      <c r="Y13" s="410" t="str">
        <f>IF('Analyse multicritères'!Y13:AA13="","",'Analyse multicritères'!Y13:AA13)</f>
        <v/>
      </c>
      <c r="Z13" s="411"/>
      <c r="AA13" s="412"/>
    </row>
    <row r="14" spans="1:38" ht="17.25" thickTop="1" thickBot="1">
      <c r="A14" s="33">
        <v>5</v>
      </c>
      <c r="B14" s="413" t="str">
        <f>IF('Analyse multicritères'!B14:G14="","",'Analyse multicritères'!B14:G14)</f>
        <v>Références du candidat ou du soumissionnaire</v>
      </c>
      <c r="C14" s="414"/>
      <c r="D14" s="414"/>
      <c r="E14" s="414"/>
      <c r="F14" s="414"/>
      <c r="G14" s="415"/>
      <c r="H14" s="59"/>
      <c r="I14" s="73">
        <f>IF('Analyse multicritères'!I14="","",'Analyse multicritères'!I14)</f>
        <v>11</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t="e">
        <f>IF('Analyse multicritères'!I20="","",'Analyse multicritères'!I20)</f>
        <v>#VALUE!</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t="e">
        <f>IF('Analyse multicritères'!I21="","",'Analyse multicritères'!I21)</f>
        <v>#VALUE!</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t="e">
        <f>IF('Analyse multicritères'!I22="","",'Analyse multicritères'!I22)</f>
        <v>#VALUE!</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t="e">
        <f>IF('Analyse multicritères'!I23="","",'Analyse multicritères'!I23)</f>
        <v>#VALUE!</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t="e">
        <f>IF('Analyse multicritères'!I24="","",'Analyse multicritères'!I24)</f>
        <v>#VALUE!</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t="e">
        <f>IF('Analyse multicritères'!I25="","",'Analyse multicritères'!I25)</f>
        <v>#VALUE!</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t="e">
        <f>IF('Analyse multicritères'!I26="","",'Analyse multicritères'!I26)</f>
        <v>#VALUE!</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t="e">
        <f>IF('Analyse multicritères'!I27="","",'Analyse multicritères'!I27)</f>
        <v>#VALUE!</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t="e">
        <f>IF('Analyse multicritères'!I28="","",'Analyse multicritères'!I28)</f>
        <v>#VALUE!</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t="e">
        <f>IF('Analyse multicritères'!I29="","",'Analyse multicritères'!I29)</f>
        <v>#VALUE!</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t="e">
        <f>IF('Analyse multicritères'!I30="","",'Analyse multicritères'!I30)</f>
        <v>#VALUE!</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81">
        <v>12</v>
      </c>
      <c r="B31" s="82" t="str">
        <f>IF('Notation du prix'!M$12="","",'Notation du prix'!M$12)</f>
        <v>xxx</v>
      </c>
      <c r="C31" s="83" t="str">
        <f>IF('Notation du prix'!M$13="","",'Notation du prix'!M$13)</f>
        <v/>
      </c>
      <c r="E31" s="84" t="str">
        <f>IF('Notation du prix'!M$14="","",'Notation du prix'!M$14)</f>
        <v/>
      </c>
      <c r="F31" s="85" t="str">
        <f>IF('Notation du prix'!M$14="","",$I$10)</f>
        <v/>
      </c>
      <c r="G31" s="86" t="str">
        <f t="shared" si="0"/>
        <v/>
      </c>
      <c r="H31" s="54"/>
      <c r="I31" s="84" t="e">
        <f>IF('Analyse multicritères'!I31="","",'Analyse multicritères'!I31)</f>
        <v>#VALUE!</v>
      </c>
      <c r="J31" s="85" t="str">
        <f>IF('Notation du prix'!M$14="","",$I$11)</f>
        <v/>
      </c>
      <c r="K31" s="86" t="e">
        <f t="shared" si="1"/>
        <v>#VALUE!</v>
      </c>
      <c r="L31" s="54"/>
      <c r="M31" s="84">
        <f>IF('Analyse multicritères'!M31="","",'Analyse multicritères'!M31)</f>
        <v>0</v>
      </c>
      <c r="N31" s="85" t="str">
        <f>IF('Notation du prix'!M$14="","",$I$12)</f>
        <v/>
      </c>
      <c r="O31" s="86" t="e">
        <f t="shared" si="2"/>
        <v>#VALUE!</v>
      </c>
      <c r="P31" s="54"/>
      <c r="Q31" s="84">
        <f>IF('Analyse multicritères'!Q31="","",'Analyse multicritères'!Q31)</f>
        <v>0</v>
      </c>
      <c r="R31" s="85" t="str">
        <f>IF('Notation du prix'!M$14="","",$I$13)</f>
        <v/>
      </c>
      <c r="S31" s="86" t="e">
        <f t="shared" si="3"/>
        <v>#VALUE!</v>
      </c>
      <c r="T31" s="54"/>
      <c r="U31" s="84">
        <f>IF('Analyse multicritères'!U31="","",'Analyse multicritères'!U31)</f>
        <v>0</v>
      </c>
      <c r="V31" s="85" t="str">
        <f>IF('Notation du prix'!M$14="","",$I$14)</f>
        <v/>
      </c>
      <c r="W31" s="86" t="e">
        <f t="shared" si="4"/>
        <v>#VALUE!</v>
      </c>
      <c r="Y31" s="89" t="str">
        <f t="shared" si="5"/>
        <v/>
      </c>
      <c r="AA31" s="90"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t="e">
        <f>IF('Analyse multicritères'!I32="","",'Analyse multicritères'!I32)</f>
        <v>#VALUE!</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t="e">
        <f>IF('Analyse multicritères'!I33="","",'Analyse multicritères'!I33)</f>
        <v>#VALUE!</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t="e">
        <f>IF('Analyse multicritères'!I34="","",'Analyse multicritères'!I34)</f>
        <v>#VALUE!</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Q13:S13"/>
    <mergeCell ref="Y10:AA10"/>
    <mergeCell ref="Y13:AA13"/>
    <mergeCell ref="Q10:S10"/>
    <mergeCell ref="I1:AA1"/>
    <mergeCell ref="I3:AA3"/>
    <mergeCell ref="I5:AA5"/>
    <mergeCell ref="I7:AA7"/>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multicritères&amp;RARC_FORMULAIRE_4535 - CIT-S 15.04.14</oddFooter>
  </headerFooter>
</worksheet>
</file>

<file path=xl/worksheets/sheet23.xml><?xml version="1.0" encoding="utf-8"?>
<worksheet xmlns="http://schemas.openxmlformats.org/spreadsheetml/2006/main" xmlns:r="http://schemas.openxmlformats.org/officeDocument/2006/relationships">
  <sheetPr codeName="Feuil15"/>
  <dimension ref="A1:AL35"/>
  <sheetViews>
    <sheetView topLeftCell="A4" zoomScaleNormal="100" workbookViewId="0">
      <selection activeCell="B16" sqref="B16"/>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407" t="str">
        <f>IF('Notation du prix'!F$1="","",'Notation du prix'!F$1)</f>
        <v/>
      </c>
      <c r="J1" s="408"/>
      <c r="K1" s="408"/>
      <c r="L1" s="408"/>
      <c r="M1" s="408"/>
      <c r="N1" s="408"/>
      <c r="O1" s="408"/>
      <c r="P1" s="408"/>
      <c r="Q1" s="408"/>
      <c r="R1" s="408"/>
      <c r="S1" s="408"/>
      <c r="T1" s="408"/>
      <c r="U1" s="408"/>
      <c r="V1" s="408"/>
      <c r="W1" s="408"/>
      <c r="X1" s="408"/>
      <c r="Y1" s="408"/>
      <c r="Z1" s="408"/>
      <c r="AA1" s="409"/>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407" t="str">
        <f>IF('Notation du prix'!F$3="","",'Notation du prix'!F$3)</f>
        <v/>
      </c>
      <c r="J3" s="408"/>
      <c r="K3" s="408"/>
      <c r="L3" s="408"/>
      <c r="M3" s="408"/>
      <c r="N3" s="408"/>
      <c r="O3" s="408"/>
      <c r="P3" s="408"/>
      <c r="Q3" s="408"/>
      <c r="R3" s="408"/>
      <c r="S3" s="408"/>
      <c r="T3" s="408"/>
      <c r="U3" s="408"/>
      <c r="V3" s="408"/>
      <c r="W3" s="408"/>
      <c r="X3" s="408"/>
      <c r="Y3" s="408"/>
      <c r="Z3" s="408"/>
      <c r="AA3" s="409"/>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407" t="str">
        <f>IF('Notation du prix'!F$5="","",'Notation du prix'!F$5)</f>
        <v/>
      </c>
      <c r="J5" s="408"/>
      <c r="K5" s="408"/>
      <c r="L5" s="408"/>
      <c r="M5" s="408"/>
      <c r="N5" s="408"/>
      <c r="O5" s="408"/>
      <c r="P5" s="408"/>
      <c r="Q5" s="408"/>
      <c r="R5" s="408"/>
      <c r="S5" s="408"/>
      <c r="T5" s="408"/>
      <c r="U5" s="408"/>
      <c r="V5" s="408"/>
      <c r="W5" s="408"/>
      <c r="X5" s="408"/>
      <c r="Y5" s="408"/>
      <c r="Z5" s="408"/>
      <c r="AA5" s="409"/>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407" t="str">
        <f>IF('Notation du prix'!F$7="","",'Notation du prix'!F$7)</f>
        <v/>
      </c>
      <c r="J7" s="408"/>
      <c r="K7" s="408"/>
      <c r="L7" s="408"/>
      <c r="M7" s="408"/>
      <c r="N7" s="408"/>
      <c r="O7" s="408"/>
      <c r="P7" s="408"/>
      <c r="Q7" s="408"/>
      <c r="R7" s="408"/>
      <c r="S7" s="408"/>
      <c r="T7" s="408"/>
      <c r="U7" s="408"/>
      <c r="V7" s="408"/>
      <c r="W7" s="408"/>
      <c r="X7" s="408"/>
      <c r="Y7" s="408"/>
      <c r="Z7" s="408"/>
      <c r="AA7" s="409"/>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416" t="str">
        <f>IF('Analyse multicritères'!B10:G10="","",'Analyse multicritères'!B10:G10)</f>
        <v>PRIX</v>
      </c>
      <c r="C10" s="417"/>
      <c r="D10" s="417"/>
      <c r="E10" s="417"/>
      <c r="F10" s="417"/>
      <c r="G10" s="418"/>
      <c r="H10" s="59"/>
      <c r="I10" s="73">
        <f>IF('Analyse multicritères'!I10="","",'Analyse multicritères'!I10)</f>
        <v>40</v>
      </c>
      <c r="J10" s="34" t="s">
        <v>50</v>
      </c>
      <c r="O10" s="35" t="s">
        <v>64</v>
      </c>
      <c r="P10" s="60"/>
      <c r="Q10" s="410" t="str">
        <f>IF('Analyse multicritères'!Q10:S10="","",'Analyse multicritères'!Q10:S10)</f>
        <v/>
      </c>
      <c r="R10" s="411"/>
      <c r="S10" s="412"/>
      <c r="W10" s="61" t="s">
        <v>65</v>
      </c>
      <c r="X10" s="60"/>
      <c r="Y10" s="410" t="str">
        <f>IF('Analyse multicritères'!Y10:AA10="","",'Analyse multicritères'!Y10:AA10)</f>
        <v/>
      </c>
      <c r="Z10" s="411"/>
      <c r="AA10" s="412"/>
    </row>
    <row r="11" spans="1:38" ht="16.5" thickTop="1">
      <c r="A11" s="33">
        <v>2</v>
      </c>
      <c r="B11" s="413" t="str">
        <f>IF('Analyse multicritères'!B11:G11="","",'Analyse multicritères'!B11:G11)</f>
        <v>Organisation pour l'exécution du marché</v>
      </c>
      <c r="C11" s="414"/>
      <c r="D11" s="414"/>
      <c r="E11" s="414"/>
      <c r="F11" s="414"/>
      <c r="G11" s="415"/>
      <c r="H11" s="59"/>
      <c r="I11" s="73">
        <f>IF('Analyse multicritères'!I11="","",'Analyse multicritères'!I11)</f>
        <v>22</v>
      </c>
      <c r="J11" s="34" t="s">
        <v>50</v>
      </c>
    </row>
    <row r="12" spans="1:38" ht="16.5" thickBot="1">
      <c r="A12" s="33">
        <v>3</v>
      </c>
      <c r="B12" s="413" t="str">
        <f>IF('Analyse multicritères'!B12:G12="","",'Analyse multicritères'!B12:G12)</f>
        <v>Qualités techniques de l'offre</v>
      </c>
      <c r="C12" s="414"/>
      <c r="D12" s="414"/>
      <c r="E12" s="414"/>
      <c r="F12" s="414"/>
      <c r="G12" s="415"/>
      <c r="H12" s="59"/>
      <c r="I12" s="73">
        <f>IF('Analyse multicritères'!I12="","",'Analyse multicritères'!I12)</f>
        <v>15</v>
      </c>
      <c r="J12" s="34" t="s">
        <v>50</v>
      </c>
    </row>
    <row r="13" spans="1:38" ht="17.25" thickTop="1" thickBot="1">
      <c r="A13" s="33">
        <v>4</v>
      </c>
      <c r="B13" s="413" t="str">
        <f>IF('Analyse multicritères'!B13:G13="","",'Analyse multicritères'!B13:G13)</f>
        <v xml:space="preserve">Organisation de base du candidat ou du soumissionnaire </v>
      </c>
      <c r="C13" s="414"/>
      <c r="D13" s="414"/>
      <c r="E13" s="414"/>
      <c r="F13" s="414"/>
      <c r="G13" s="415"/>
      <c r="H13" s="59"/>
      <c r="I13" s="73">
        <f>IF('Analyse multicritères'!I13="","",'Analyse multicritères'!I13)</f>
        <v>12</v>
      </c>
      <c r="J13" s="34" t="s">
        <v>50</v>
      </c>
      <c r="O13" s="35" t="s">
        <v>66</v>
      </c>
      <c r="P13" s="62"/>
      <c r="Q13" s="410" t="str">
        <f>IF('Analyse multicritères'!Q13:S13="","",'Analyse multicritères'!Q13:S13)</f>
        <v/>
      </c>
      <c r="R13" s="411"/>
      <c r="S13" s="412"/>
      <c r="W13" s="61" t="s">
        <v>65</v>
      </c>
      <c r="X13" s="60"/>
      <c r="Y13" s="410" t="str">
        <f>IF('Analyse multicritères'!Y13:AA13="","",'Analyse multicritères'!Y13:AA13)</f>
        <v/>
      </c>
      <c r="Z13" s="411"/>
      <c r="AA13" s="412"/>
    </row>
    <row r="14" spans="1:38" ht="17.25" thickTop="1" thickBot="1">
      <c r="A14" s="33">
        <v>5</v>
      </c>
      <c r="B14" s="413" t="str">
        <f>IF('Analyse multicritères'!B14:G14="","",'Analyse multicritères'!B14:G14)</f>
        <v>Références du candidat ou du soumissionnaire</v>
      </c>
      <c r="C14" s="414"/>
      <c r="D14" s="414"/>
      <c r="E14" s="414"/>
      <c r="F14" s="414"/>
      <c r="G14" s="415"/>
      <c r="H14" s="59"/>
      <c r="I14" s="73">
        <f>IF('Analyse multicritères'!I14="","",'Analyse multicritères'!I14)</f>
        <v>11</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t="e">
        <f>IF('Analyse multicritères'!I20="","",'Analyse multicritères'!I20)</f>
        <v>#VALUE!</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t="e">
        <f>IF('Analyse multicritères'!I21="","",'Analyse multicritères'!I21)</f>
        <v>#VALUE!</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t="e">
        <f>IF('Analyse multicritères'!I22="","",'Analyse multicritères'!I22)</f>
        <v>#VALUE!</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t="e">
        <f>IF('Analyse multicritères'!I23="","",'Analyse multicritères'!I23)</f>
        <v>#VALUE!</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t="e">
        <f>IF('Analyse multicritères'!I24="","",'Analyse multicritères'!I24)</f>
        <v>#VALUE!</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t="e">
        <f>IF('Analyse multicritères'!I25="","",'Analyse multicritères'!I25)</f>
        <v>#VALUE!</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t="e">
        <f>IF('Analyse multicritères'!I26="","",'Analyse multicritères'!I26)</f>
        <v>#VALUE!</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t="e">
        <f>IF('Analyse multicritères'!I27="","",'Analyse multicritères'!I27)</f>
        <v>#VALUE!</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t="e">
        <f>IF('Analyse multicritères'!I28="","",'Analyse multicritères'!I28)</f>
        <v>#VALUE!</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t="e">
        <f>IF('Analyse multicritères'!I29="","",'Analyse multicritères'!I29)</f>
        <v>#VALUE!</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t="e">
        <f>IF('Analyse multicritères'!I30="","",'Analyse multicritères'!I30)</f>
        <v>#VALUE!</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t="e">
        <f>IF('Analyse multicritères'!I31="","",'Analyse multicritères'!I31)</f>
        <v>#VALUE!</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81">
        <v>13</v>
      </c>
      <c r="B32" s="82" t="str">
        <f>IF('Notation du prix'!N$12="","",'Notation du prix'!N$12)</f>
        <v>xxx</v>
      </c>
      <c r="C32" s="83" t="str">
        <f>IF('Notation du prix'!N$13="","",'Notation du prix'!N$13)</f>
        <v/>
      </c>
      <c r="E32" s="84" t="str">
        <f>IF('Notation du prix'!N$14="","",'Notation du prix'!N$14)</f>
        <v/>
      </c>
      <c r="F32" s="85" t="str">
        <f>IF('Notation du prix'!N$14="","",$I$10)</f>
        <v/>
      </c>
      <c r="G32" s="86" t="str">
        <f t="shared" si="0"/>
        <v/>
      </c>
      <c r="H32" s="54"/>
      <c r="I32" s="84" t="e">
        <f>IF('Analyse multicritères'!I32="","",'Analyse multicritères'!I32)</f>
        <v>#VALUE!</v>
      </c>
      <c r="J32" s="85" t="str">
        <f>IF('Notation du prix'!N$14="","",$I$11)</f>
        <v/>
      </c>
      <c r="K32" s="86" t="e">
        <f t="shared" si="1"/>
        <v>#VALUE!</v>
      </c>
      <c r="L32" s="54"/>
      <c r="M32" s="84">
        <f>IF('Analyse multicritères'!M32="","",'Analyse multicritères'!M32)</f>
        <v>0</v>
      </c>
      <c r="N32" s="85" t="str">
        <f>IF('Notation du prix'!N$14="","",$I$12)</f>
        <v/>
      </c>
      <c r="O32" s="86" t="e">
        <f t="shared" si="2"/>
        <v>#VALUE!</v>
      </c>
      <c r="P32" s="54"/>
      <c r="Q32" s="84">
        <f>IF('Analyse multicritères'!Q32="","",'Analyse multicritères'!Q32)</f>
        <v>0</v>
      </c>
      <c r="R32" s="85" t="str">
        <f>IF('Notation du prix'!N$14="","",$I$13)</f>
        <v/>
      </c>
      <c r="S32" s="86" t="e">
        <f t="shared" si="3"/>
        <v>#VALUE!</v>
      </c>
      <c r="T32" s="54"/>
      <c r="U32" s="84">
        <f>IF('Analyse multicritères'!U32="","",'Analyse multicritères'!U32)</f>
        <v>0</v>
      </c>
      <c r="V32" s="85" t="str">
        <f>IF('Notation du prix'!N$14="","",$I$14)</f>
        <v/>
      </c>
      <c r="W32" s="86" t="e">
        <f t="shared" si="4"/>
        <v>#VALUE!</v>
      </c>
      <c r="Y32" s="89" t="str">
        <f t="shared" si="5"/>
        <v/>
      </c>
      <c r="AA32" s="90"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t="e">
        <f>IF('Analyse multicritères'!I33="","",'Analyse multicritères'!I33)</f>
        <v>#VALUE!</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t="e">
        <f>IF('Analyse multicritères'!I34="","",'Analyse multicritères'!I34)</f>
        <v>#VALUE!</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I1:AA1"/>
    <mergeCell ref="I3:AA3"/>
    <mergeCell ref="I5:AA5"/>
    <mergeCell ref="I7:AA7"/>
    <mergeCell ref="Q13:S13"/>
    <mergeCell ref="Y10:AA10"/>
    <mergeCell ref="Y13:AA13"/>
    <mergeCell ref="Q10:S10"/>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multicritères&amp;RARC_FORMULAIRE_4535 - CIT-S 15.04.14</oddFooter>
  </headerFooter>
</worksheet>
</file>

<file path=xl/worksheets/sheet24.xml><?xml version="1.0" encoding="utf-8"?>
<worksheet xmlns="http://schemas.openxmlformats.org/spreadsheetml/2006/main" xmlns:r="http://schemas.openxmlformats.org/officeDocument/2006/relationships">
  <sheetPr codeName="Feuil16"/>
  <dimension ref="A1:AL35"/>
  <sheetViews>
    <sheetView zoomScaleNormal="100" workbookViewId="0">
      <selection activeCell="B16" sqref="B16"/>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407" t="str">
        <f>IF('Notation du prix'!F$1="","",'Notation du prix'!F$1)</f>
        <v/>
      </c>
      <c r="J1" s="408"/>
      <c r="K1" s="408"/>
      <c r="L1" s="408"/>
      <c r="M1" s="408"/>
      <c r="N1" s="408"/>
      <c r="O1" s="408"/>
      <c r="P1" s="408"/>
      <c r="Q1" s="408"/>
      <c r="R1" s="408"/>
      <c r="S1" s="408"/>
      <c r="T1" s="408"/>
      <c r="U1" s="408"/>
      <c r="V1" s="408"/>
      <c r="W1" s="408"/>
      <c r="X1" s="408"/>
      <c r="Y1" s="408"/>
      <c r="Z1" s="408"/>
      <c r="AA1" s="409"/>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407" t="str">
        <f>IF('Notation du prix'!F$3="","",'Notation du prix'!F$3)</f>
        <v/>
      </c>
      <c r="J3" s="408"/>
      <c r="K3" s="408"/>
      <c r="L3" s="408"/>
      <c r="M3" s="408"/>
      <c r="N3" s="408"/>
      <c r="O3" s="408"/>
      <c r="P3" s="408"/>
      <c r="Q3" s="408"/>
      <c r="R3" s="408"/>
      <c r="S3" s="408"/>
      <c r="T3" s="408"/>
      <c r="U3" s="408"/>
      <c r="V3" s="408"/>
      <c r="W3" s="408"/>
      <c r="X3" s="408"/>
      <c r="Y3" s="408"/>
      <c r="Z3" s="408"/>
      <c r="AA3" s="409"/>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407" t="str">
        <f>IF('Notation du prix'!F$5="","",'Notation du prix'!F$5)</f>
        <v/>
      </c>
      <c r="J5" s="408"/>
      <c r="K5" s="408"/>
      <c r="L5" s="408"/>
      <c r="M5" s="408"/>
      <c r="N5" s="408"/>
      <c r="O5" s="408"/>
      <c r="P5" s="408"/>
      <c r="Q5" s="408"/>
      <c r="R5" s="408"/>
      <c r="S5" s="408"/>
      <c r="T5" s="408"/>
      <c r="U5" s="408"/>
      <c r="V5" s="408"/>
      <c r="W5" s="408"/>
      <c r="X5" s="408"/>
      <c r="Y5" s="408"/>
      <c r="Z5" s="408"/>
      <c r="AA5" s="409"/>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407" t="str">
        <f>IF('Notation du prix'!F$7="","",'Notation du prix'!F$7)</f>
        <v/>
      </c>
      <c r="J7" s="408"/>
      <c r="K7" s="408"/>
      <c r="L7" s="408"/>
      <c r="M7" s="408"/>
      <c r="N7" s="408"/>
      <c r="O7" s="408"/>
      <c r="P7" s="408"/>
      <c r="Q7" s="408"/>
      <c r="R7" s="408"/>
      <c r="S7" s="408"/>
      <c r="T7" s="408"/>
      <c r="U7" s="408"/>
      <c r="V7" s="408"/>
      <c r="W7" s="408"/>
      <c r="X7" s="408"/>
      <c r="Y7" s="408"/>
      <c r="Z7" s="408"/>
      <c r="AA7" s="409"/>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416" t="str">
        <f>IF('Analyse multicritères'!B10:G10="","",'Analyse multicritères'!B10:G10)</f>
        <v>PRIX</v>
      </c>
      <c r="C10" s="417"/>
      <c r="D10" s="417"/>
      <c r="E10" s="417"/>
      <c r="F10" s="417"/>
      <c r="G10" s="418"/>
      <c r="H10" s="59"/>
      <c r="I10" s="73">
        <f>IF('Analyse multicritères'!I10="","",'Analyse multicritères'!I10)</f>
        <v>40</v>
      </c>
      <c r="J10" s="34" t="s">
        <v>50</v>
      </c>
      <c r="O10" s="35" t="s">
        <v>64</v>
      </c>
      <c r="P10" s="60"/>
      <c r="Q10" s="410" t="str">
        <f>IF('Analyse multicritères'!Q10:S10="","",'Analyse multicritères'!Q10:S10)</f>
        <v/>
      </c>
      <c r="R10" s="411"/>
      <c r="S10" s="412"/>
      <c r="W10" s="61" t="s">
        <v>65</v>
      </c>
      <c r="X10" s="60"/>
      <c r="Y10" s="410" t="str">
        <f>IF('Analyse multicritères'!Y10:AA10="","",'Analyse multicritères'!Y10:AA10)</f>
        <v/>
      </c>
      <c r="Z10" s="411"/>
      <c r="AA10" s="412"/>
    </row>
    <row r="11" spans="1:38" ht="16.5" thickTop="1">
      <c r="A11" s="33">
        <v>2</v>
      </c>
      <c r="B11" s="413" t="str">
        <f>IF('Analyse multicritères'!B11:G11="","",'Analyse multicritères'!B11:G11)</f>
        <v>Organisation pour l'exécution du marché</v>
      </c>
      <c r="C11" s="414"/>
      <c r="D11" s="414"/>
      <c r="E11" s="414"/>
      <c r="F11" s="414"/>
      <c r="G11" s="415"/>
      <c r="H11" s="59"/>
      <c r="I11" s="73">
        <f>IF('Analyse multicritères'!I11="","",'Analyse multicritères'!I11)</f>
        <v>22</v>
      </c>
      <c r="J11" s="34" t="s">
        <v>50</v>
      </c>
    </row>
    <row r="12" spans="1:38" ht="16.5" thickBot="1">
      <c r="A12" s="33">
        <v>3</v>
      </c>
      <c r="B12" s="413" t="str">
        <f>IF('Analyse multicritères'!B12:G12="","",'Analyse multicritères'!B12:G12)</f>
        <v>Qualités techniques de l'offre</v>
      </c>
      <c r="C12" s="414"/>
      <c r="D12" s="414"/>
      <c r="E12" s="414"/>
      <c r="F12" s="414"/>
      <c r="G12" s="415"/>
      <c r="H12" s="59"/>
      <c r="I12" s="73">
        <f>IF('Analyse multicritères'!I12="","",'Analyse multicritères'!I12)</f>
        <v>15</v>
      </c>
      <c r="J12" s="34" t="s">
        <v>50</v>
      </c>
    </row>
    <row r="13" spans="1:38" ht="17.25" thickTop="1" thickBot="1">
      <c r="A13" s="33">
        <v>4</v>
      </c>
      <c r="B13" s="413" t="str">
        <f>IF('Analyse multicritères'!B13:G13="","",'Analyse multicritères'!B13:G13)</f>
        <v xml:space="preserve">Organisation de base du candidat ou du soumissionnaire </v>
      </c>
      <c r="C13" s="414"/>
      <c r="D13" s="414"/>
      <c r="E13" s="414"/>
      <c r="F13" s="414"/>
      <c r="G13" s="415"/>
      <c r="H13" s="59"/>
      <c r="I13" s="73">
        <f>IF('Analyse multicritères'!I13="","",'Analyse multicritères'!I13)</f>
        <v>12</v>
      </c>
      <c r="J13" s="34" t="s">
        <v>50</v>
      </c>
      <c r="O13" s="35" t="s">
        <v>66</v>
      </c>
      <c r="P13" s="62"/>
      <c r="Q13" s="410" t="str">
        <f>IF('Analyse multicritères'!Q13:S13="","",'Analyse multicritères'!Q13:S13)</f>
        <v/>
      </c>
      <c r="R13" s="411"/>
      <c r="S13" s="412"/>
      <c r="W13" s="61" t="s">
        <v>65</v>
      </c>
      <c r="X13" s="60"/>
      <c r="Y13" s="410" t="str">
        <f>IF('Analyse multicritères'!Y13:AA13="","",'Analyse multicritères'!Y13:AA13)</f>
        <v/>
      </c>
      <c r="Z13" s="411"/>
      <c r="AA13" s="412"/>
    </row>
    <row r="14" spans="1:38" ht="17.25" thickTop="1" thickBot="1">
      <c r="A14" s="33">
        <v>5</v>
      </c>
      <c r="B14" s="413" t="str">
        <f>IF('Analyse multicritères'!B14:G14="","",'Analyse multicritères'!B14:G14)</f>
        <v>Références du candidat ou du soumissionnaire</v>
      </c>
      <c r="C14" s="414"/>
      <c r="D14" s="414"/>
      <c r="E14" s="414"/>
      <c r="F14" s="414"/>
      <c r="G14" s="415"/>
      <c r="H14" s="59"/>
      <c r="I14" s="73">
        <f>IF('Analyse multicritères'!I14="","",'Analyse multicritères'!I14)</f>
        <v>11</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t="e">
        <f>IF('Analyse multicritères'!I20="","",'Analyse multicritères'!I20)</f>
        <v>#VALUE!</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t="e">
        <f>IF('Analyse multicritères'!I21="","",'Analyse multicritères'!I21)</f>
        <v>#VALUE!</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t="e">
        <f>IF('Analyse multicritères'!I22="","",'Analyse multicritères'!I22)</f>
        <v>#VALUE!</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t="e">
        <f>IF('Analyse multicritères'!I23="","",'Analyse multicritères'!I23)</f>
        <v>#VALUE!</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t="e">
        <f>IF('Analyse multicritères'!I24="","",'Analyse multicritères'!I24)</f>
        <v>#VALUE!</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t="e">
        <f>IF('Analyse multicritères'!I25="","",'Analyse multicritères'!I25)</f>
        <v>#VALUE!</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t="e">
        <f>IF('Analyse multicritères'!I26="","",'Analyse multicritères'!I26)</f>
        <v>#VALUE!</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t="e">
        <f>IF('Analyse multicritères'!I27="","",'Analyse multicritères'!I27)</f>
        <v>#VALUE!</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t="e">
        <f>IF('Analyse multicritères'!I28="","",'Analyse multicritères'!I28)</f>
        <v>#VALUE!</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t="e">
        <f>IF('Analyse multicritères'!I29="","",'Analyse multicritères'!I29)</f>
        <v>#VALUE!</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t="e">
        <f>IF('Analyse multicritères'!I30="","",'Analyse multicritères'!I30)</f>
        <v>#VALUE!</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t="e">
        <f>IF('Analyse multicritères'!I31="","",'Analyse multicritères'!I31)</f>
        <v>#VALUE!</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t="e">
        <f>IF('Analyse multicritères'!I32="","",'Analyse multicritères'!I32)</f>
        <v>#VALUE!</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81">
        <v>14</v>
      </c>
      <c r="B33" s="82" t="str">
        <f>IF('Notation du prix'!O$12="","",'Notation du prix'!O$12)</f>
        <v>xxx</v>
      </c>
      <c r="C33" s="83" t="str">
        <f>IF('Notation du prix'!O$13="","",'Notation du prix'!O$13)</f>
        <v/>
      </c>
      <c r="E33" s="84" t="str">
        <f>IF('Notation du prix'!O$14="","",'Notation du prix'!O$14)</f>
        <v/>
      </c>
      <c r="F33" s="85" t="str">
        <f>IF('Notation du prix'!O$14="","",$I$10)</f>
        <v/>
      </c>
      <c r="G33" s="86" t="str">
        <f t="shared" si="0"/>
        <v/>
      </c>
      <c r="H33" s="54"/>
      <c r="I33" s="84" t="e">
        <f>IF('Analyse multicritères'!I33="","",'Analyse multicritères'!I33)</f>
        <v>#VALUE!</v>
      </c>
      <c r="J33" s="85" t="str">
        <f>IF('Notation du prix'!O$14="","",$I$11)</f>
        <v/>
      </c>
      <c r="K33" s="86" t="e">
        <f t="shared" si="1"/>
        <v>#VALUE!</v>
      </c>
      <c r="L33" s="54"/>
      <c r="M33" s="84">
        <f>IF('Analyse multicritères'!M33="","",'Analyse multicritères'!M33)</f>
        <v>0</v>
      </c>
      <c r="N33" s="85" t="str">
        <f>IF('Notation du prix'!O$14="","",$I$12)</f>
        <v/>
      </c>
      <c r="O33" s="86" t="e">
        <f t="shared" si="2"/>
        <v>#VALUE!</v>
      </c>
      <c r="P33" s="54"/>
      <c r="Q33" s="84">
        <f>IF('Analyse multicritères'!Q33="","",'Analyse multicritères'!Q33)</f>
        <v>0</v>
      </c>
      <c r="R33" s="85" t="str">
        <f>IF('Notation du prix'!O$14="","",$I$13)</f>
        <v/>
      </c>
      <c r="S33" s="86" t="e">
        <f t="shared" si="3"/>
        <v>#VALUE!</v>
      </c>
      <c r="T33" s="54"/>
      <c r="U33" s="84">
        <f>IF('Analyse multicritères'!U33="","",'Analyse multicritères'!U33)</f>
        <v>0</v>
      </c>
      <c r="V33" s="85" t="str">
        <f>IF('Notation du prix'!O$14="","",$I$14)</f>
        <v/>
      </c>
      <c r="W33" s="86" t="e">
        <f t="shared" si="4"/>
        <v>#VALUE!</v>
      </c>
      <c r="Y33" s="89" t="str">
        <f t="shared" si="5"/>
        <v/>
      </c>
      <c r="AA33" s="90"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t="e">
        <f>IF('Analyse multicritères'!I34="","",'Analyse multicritères'!I34)</f>
        <v>#VALUE!</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Q13:S13"/>
    <mergeCell ref="Y10:AA10"/>
    <mergeCell ref="Y13:AA13"/>
    <mergeCell ref="Q10:S10"/>
    <mergeCell ref="I1:AA1"/>
    <mergeCell ref="I3:AA3"/>
    <mergeCell ref="I5:AA5"/>
    <mergeCell ref="I7:AA7"/>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multicritères&amp;RARC_FORMULAIRE_4535 - CIT-S 15.04.14</oddFooter>
  </headerFooter>
</worksheet>
</file>

<file path=xl/worksheets/sheet25.xml><?xml version="1.0" encoding="utf-8"?>
<worksheet xmlns="http://schemas.openxmlformats.org/spreadsheetml/2006/main" xmlns:r="http://schemas.openxmlformats.org/officeDocument/2006/relationships">
  <sheetPr codeName="Feuil17"/>
  <dimension ref="A1:AL35"/>
  <sheetViews>
    <sheetView topLeftCell="A7" zoomScaleNormal="100" workbookViewId="0">
      <selection activeCell="B16" sqref="B16"/>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407" t="str">
        <f>IF('Notation du prix'!F$1="","",'Notation du prix'!F$1)</f>
        <v/>
      </c>
      <c r="J1" s="408"/>
      <c r="K1" s="408"/>
      <c r="L1" s="408"/>
      <c r="M1" s="408"/>
      <c r="N1" s="408"/>
      <c r="O1" s="408"/>
      <c r="P1" s="408"/>
      <c r="Q1" s="408"/>
      <c r="R1" s="408"/>
      <c r="S1" s="408"/>
      <c r="T1" s="408"/>
      <c r="U1" s="408"/>
      <c r="V1" s="408"/>
      <c r="W1" s="408"/>
      <c r="X1" s="408"/>
      <c r="Y1" s="408"/>
      <c r="Z1" s="408"/>
      <c r="AA1" s="409"/>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407" t="str">
        <f>IF('Notation du prix'!F$3="","",'Notation du prix'!F$3)</f>
        <v/>
      </c>
      <c r="J3" s="408"/>
      <c r="K3" s="408"/>
      <c r="L3" s="408"/>
      <c r="M3" s="408"/>
      <c r="N3" s="408"/>
      <c r="O3" s="408"/>
      <c r="P3" s="408"/>
      <c r="Q3" s="408"/>
      <c r="R3" s="408"/>
      <c r="S3" s="408"/>
      <c r="T3" s="408"/>
      <c r="U3" s="408"/>
      <c r="V3" s="408"/>
      <c r="W3" s="408"/>
      <c r="X3" s="408"/>
      <c r="Y3" s="408"/>
      <c r="Z3" s="408"/>
      <c r="AA3" s="409"/>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407" t="str">
        <f>IF('Notation du prix'!F$5="","",'Notation du prix'!F$5)</f>
        <v/>
      </c>
      <c r="J5" s="408"/>
      <c r="K5" s="408"/>
      <c r="L5" s="408"/>
      <c r="M5" s="408"/>
      <c r="N5" s="408"/>
      <c r="O5" s="408"/>
      <c r="P5" s="408"/>
      <c r="Q5" s="408"/>
      <c r="R5" s="408"/>
      <c r="S5" s="408"/>
      <c r="T5" s="408"/>
      <c r="U5" s="408"/>
      <c r="V5" s="408"/>
      <c r="W5" s="408"/>
      <c r="X5" s="408"/>
      <c r="Y5" s="408"/>
      <c r="Z5" s="408"/>
      <c r="AA5" s="409"/>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407" t="str">
        <f>IF('Notation du prix'!F$7="","",'Notation du prix'!F$7)</f>
        <v/>
      </c>
      <c r="J7" s="408"/>
      <c r="K7" s="408"/>
      <c r="L7" s="408"/>
      <c r="M7" s="408"/>
      <c r="N7" s="408"/>
      <c r="O7" s="408"/>
      <c r="P7" s="408"/>
      <c r="Q7" s="408"/>
      <c r="R7" s="408"/>
      <c r="S7" s="408"/>
      <c r="T7" s="408"/>
      <c r="U7" s="408"/>
      <c r="V7" s="408"/>
      <c r="W7" s="408"/>
      <c r="X7" s="408"/>
      <c r="Y7" s="408"/>
      <c r="Z7" s="408"/>
      <c r="AA7" s="409"/>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416" t="str">
        <f>IF('Analyse multicritères'!B10:G10="","",'Analyse multicritères'!B10:G10)</f>
        <v>PRIX</v>
      </c>
      <c r="C10" s="417"/>
      <c r="D10" s="417"/>
      <c r="E10" s="417"/>
      <c r="F10" s="417"/>
      <c r="G10" s="418"/>
      <c r="H10" s="59"/>
      <c r="I10" s="73">
        <f>IF('Analyse multicritères'!I10="","",'Analyse multicritères'!I10)</f>
        <v>40</v>
      </c>
      <c r="J10" s="34" t="s">
        <v>50</v>
      </c>
      <c r="O10" s="35" t="s">
        <v>64</v>
      </c>
      <c r="P10" s="60"/>
      <c r="Q10" s="410" t="str">
        <f>IF('Analyse multicritères'!Q10:S10="","",'Analyse multicritères'!Q10:S10)</f>
        <v/>
      </c>
      <c r="R10" s="411"/>
      <c r="S10" s="412"/>
      <c r="W10" s="61" t="s">
        <v>65</v>
      </c>
      <c r="X10" s="60"/>
      <c r="Y10" s="410" t="str">
        <f>IF('Analyse multicritères'!Y10:AA10="","",'Analyse multicritères'!Y10:AA10)</f>
        <v/>
      </c>
      <c r="Z10" s="411"/>
      <c r="AA10" s="412"/>
    </row>
    <row r="11" spans="1:38" ht="16.5" thickTop="1">
      <c r="A11" s="33">
        <v>2</v>
      </c>
      <c r="B11" s="413" t="str">
        <f>IF('Analyse multicritères'!B11:G11="","",'Analyse multicritères'!B11:G11)</f>
        <v>Organisation pour l'exécution du marché</v>
      </c>
      <c r="C11" s="414"/>
      <c r="D11" s="414"/>
      <c r="E11" s="414"/>
      <c r="F11" s="414"/>
      <c r="G11" s="415"/>
      <c r="H11" s="59"/>
      <c r="I11" s="73">
        <f>IF('Analyse multicritères'!I11="","",'Analyse multicritères'!I11)</f>
        <v>22</v>
      </c>
      <c r="J11" s="34" t="s">
        <v>50</v>
      </c>
    </row>
    <row r="12" spans="1:38" ht="16.5" thickBot="1">
      <c r="A12" s="33">
        <v>3</v>
      </c>
      <c r="B12" s="413" t="str">
        <f>IF('Analyse multicritères'!B12:G12="","",'Analyse multicritères'!B12:G12)</f>
        <v>Qualités techniques de l'offre</v>
      </c>
      <c r="C12" s="414"/>
      <c r="D12" s="414"/>
      <c r="E12" s="414"/>
      <c r="F12" s="414"/>
      <c r="G12" s="415"/>
      <c r="H12" s="59"/>
      <c r="I12" s="73">
        <f>IF('Analyse multicritères'!I12="","",'Analyse multicritères'!I12)</f>
        <v>15</v>
      </c>
      <c r="J12" s="34" t="s">
        <v>50</v>
      </c>
    </row>
    <row r="13" spans="1:38" ht="17.25" thickTop="1" thickBot="1">
      <c r="A13" s="33">
        <v>4</v>
      </c>
      <c r="B13" s="413" t="str">
        <f>IF('Analyse multicritères'!B13:G13="","",'Analyse multicritères'!B13:G13)</f>
        <v xml:space="preserve">Organisation de base du candidat ou du soumissionnaire </v>
      </c>
      <c r="C13" s="414"/>
      <c r="D13" s="414"/>
      <c r="E13" s="414"/>
      <c r="F13" s="414"/>
      <c r="G13" s="415"/>
      <c r="H13" s="59"/>
      <c r="I13" s="73">
        <f>IF('Analyse multicritères'!I13="","",'Analyse multicritères'!I13)</f>
        <v>12</v>
      </c>
      <c r="J13" s="34" t="s">
        <v>50</v>
      </c>
      <c r="O13" s="35" t="s">
        <v>66</v>
      </c>
      <c r="P13" s="62"/>
      <c r="Q13" s="410" t="str">
        <f>IF('Analyse multicritères'!Q13:S13="","",'Analyse multicritères'!Q13:S13)</f>
        <v/>
      </c>
      <c r="R13" s="411"/>
      <c r="S13" s="412"/>
      <c r="W13" s="61" t="s">
        <v>65</v>
      </c>
      <c r="X13" s="60"/>
      <c r="Y13" s="410" t="str">
        <f>IF('Analyse multicritères'!Y13:AA13="","",'Analyse multicritères'!Y13:AA13)</f>
        <v/>
      </c>
      <c r="Z13" s="411"/>
      <c r="AA13" s="412"/>
    </row>
    <row r="14" spans="1:38" ht="17.25" thickTop="1" thickBot="1">
      <c r="A14" s="33">
        <v>5</v>
      </c>
      <c r="B14" s="413" t="str">
        <f>IF('Analyse multicritères'!B14:G14="","",'Analyse multicritères'!B14:G14)</f>
        <v>Références du candidat ou du soumissionnaire</v>
      </c>
      <c r="C14" s="414"/>
      <c r="D14" s="414"/>
      <c r="E14" s="414"/>
      <c r="F14" s="414"/>
      <c r="G14" s="415"/>
      <c r="H14" s="59"/>
      <c r="I14" s="73">
        <f>IF('Analyse multicritères'!I14="","",'Analyse multicritères'!I14)</f>
        <v>11</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t="e">
        <f>IF('Analyse multicritères'!I20="","",'Analyse multicritères'!I20)</f>
        <v>#VALUE!</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t="e">
        <f>IF('Analyse multicritères'!I21="","",'Analyse multicritères'!I21)</f>
        <v>#VALUE!</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t="e">
        <f>IF('Analyse multicritères'!I22="","",'Analyse multicritères'!I22)</f>
        <v>#VALUE!</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t="e">
        <f>IF('Analyse multicritères'!I23="","",'Analyse multicritères'!I23)</f>
        <v>#VALUE!</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t="e">
        <f>IF('Analyse multicritères'!I24="","",'Analyse multicritères'!I24)</f>
        <v>#VALUE!</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t="e">
        <f>IF('Analyse multicritères'!I25="","",'Analyse multicritères'!I25)</f>
        <v>#VALUE!</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t="e">
        <f>IF('Analyse multicritères'!I26="","",'Analyse multicritères'!I26)</f>
        <v>#VALUE!</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t="e">
        <f>IF('Analyse multicritères'!I27="","",'Analyse multicritères'!I27)</f>
        <v>#VALUE!</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t="e">
        <f>IF('Analyse multicritères'!I28="","",'Analyse multicritères'!I28)</f>
        <v>#VALUE!</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t="e">
        <f>IF('Analyse multicritères'!I29="","",'Analyse multicritères'!I29)</f>
        <v>#VALUE!</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t="e">
        <f>IF('Analyse multicritères'!I30="","",'Analyse multicritères'!I30)</f>
        <v>#VALUE!</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t="e">
        <f>IF('Analyse multicritères'!I31="","",'Analyse multicritères'!I31)</f>
        <v>#VALUE!</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t="e">
        <f>IF('Analyse multicritères'!I32="","",'Analyse multicritères'!I32)</f>
        <v>#VALUE!</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t="e">
        <f>IF('Analyse multicritères'!I33="","",'Analyse multicritères'!I33)</f>
        <v>#VALUE!</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81">
        <v>15</v>
      </c>
      <c r="B34" s="82" t="str">
        <f>IF('Notation du prix'!P$12="","",'Notation du prix'!P$12)</f>
        <v>xxx</v>
      </c>
      <c r="C34" s="83" t="str">
        <f>IF('Notation du prix'!P$13="","",'Notation du prix'!P$13)</f>
        <v/>
      </c>
      <c r="E34" s="84" t="str">
        <f>IF('Notation du prix'!P$14="","",'Notation du prix'!P$14)</f>
        <v/>
      </c>
      <c r="F34" s="85" t="str">
        <f>IF('Notation du prix'!P$14="","",$I$10)</f>
        <v/>
      </c>
      <c r="G34" s="86" t="str">
        <f t="shared" si="0"/>
        <v/>
      </c>
      <c r="H34" s="54"/>
      <c r="I34" s="84" t="e">
        <f>IF('Analyse multicritères'!I34="","",'Analyse multicritères'!I34)</f>
        <v>#VALUE!</v>
      </c>
      <c r="J34" s="85" t="str">
        <f>IF('Notation du prix'!P$14="","",$I$11)</f>
        <v/>
      </c>
      <c r="K34" s="86" t="e">
        <f t="shared" si="1"/>
        <v>#VALUE!</v>
      </c>
      <c r="L34" s="54"/>
      <c r="M34" s="84">
        <f>IF('Analyse multicritères'!M34="","",'Analyse multicritères'!M34)</f>
        <v>0</v>
      </c>
      <c r="N34" s="85" t="str">
        <f>IF('Notation du prix'!P$14="","",$I$12)</f>
        <v/>
      </c>
      <c r="O34" s="86" t="e">
        <f t="shared" si="2"/>
        <v>#VALUE!</v>
      </c>
      <c r="P34" s="54"/>
      <c r="Q34" s="84">
        <f>IF('Analyse multicritères'!Q34="","",'Analyse multicritères'!Q34)</f>
        <v>0</v>
      </c>
      <c r="R34" s="85" t="str">
        <f>IF('Notation du prix'!P$14="","",$I$13)</f>
        <v/>
      </c>
      <c r="S34" s="86" t="e">
        <f t="shared" si="3"/>
        <v>#VALUE!</v>
      </c>
      <c r="T34" s="54"/>
      <c r="U34" s="84">
        <f>IF('Analyse multicritères'!U34="","",'Analyse multicritères'!U34)</f>
        <v>0</v>
      </c>
      <c r="V34" s="85" t="str">
        <f>IF('Notation du prix'!P$14="","",$I$14)</f>
        <v/>
      </c>
      <c r="W34" s="86" t="e">
        <f t="shared" si="4"/>
        <v>#VALUE!</v>
      </c>
      <c r="Y34" s="91" t="str">
        <f t="shared" si="5"/>
        <v/>
      </c>
      <c r="AA34" s="92"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I1:AA1"/>
    <mergeCell ref="I3:AA3"/>
    <mergeCell ref="I5:AA5"/>
    <mergeCell ref="I7:AA7"/>
    <mergeCell ref="Q13:S13"/>
    <mergeCell ref="Y10:AA10"/>
    <mergeCell ref="Y13:AA13"/>
    <mergeCell ref="Q10:S10"/>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multicritères&amp;RARC_FORMULAIRE_4535 - CIT-S 15.04.14</oddFooter>
  </headerFooter>
</worksheet>
</file>

<file path=xl/worksheets/sheet3.xml><?xml version="1.0" encoding="utf-8"?>
<worksheet xmlns="http://schemas.openxmlformats.org/spreadsheetml/2006/main" xmlns:r="http://schemas.openxmlformats.org/officeDocument/2006/relationships">
  <sheetPr codeName="Feuil22"/>
  <dimension ref="A1:X39"/>
  <sheetViews>
    <sheetView zoomScale="150" zoomScaleNormal="150" workbookViewId="0">
      <selection activeCell="J1" sqref="J1"/>
    </sheetView>
  </sheetViews>
  <sheetFormatPr baseColWidth="10" defaultColWidth="10.85546875" defaultRowHeight="12.75"/>
  <cols>
    <col min="1" max="2" width="4.28515625" style="147" customWidth="1"/>
    <col min="3" max="24" width="5.7109375" style="147" customWidth="1"/>
    <col min="25" max="16384" width="10.85546875" style="147"/>
  </cols>
  <sheetData>
    <row r="1" spans="1:24" ht="12" customHeight="1">
      <c r="A1" s="349" t="s">
        <v>145</v>
      </c>
      <c r="B1" s="349"/>
      <c r="C1" s="349"/>
      <c r="D1" s="349"/>
      <c r="E1" s="349"/>
      <c r="F1" s="349"/>
      <c r="G1" s="349"/>
      <c r="H1" s="184"/>
      <c r="I1" s="184"/>
      <c r="J1" s="184"/>
      <c r="K1" s="184"/>
      <c r="L1" s="184"/>
      <c r="M1" s="185"/>
      <c r="N1" s="185"/>
      <c r="O1" s="185"/>
      <c r="P1" s="185"/>
      <c r="Q1" s="185"/>
      <c r="R1" s="186"/>
      <c r="S1" s="186"/>
      <c r="T1" s="186"/>
      <c r="U1" s="186"/>
      <c r="V1" s="186"/>
      <c r="W1" s="186"/>
      <c r="X1" s="187"/>
    </row>
    <row r="2" spans="1:24" ht="12" customHeight="1">
      <c r="A2" s="349"/>
      <c r="B2" s="349"/>
      <c r="C2" s="349"/>
      <c r="D2" s="349"/>
      <c r="E2" s="349"/>
      <c r="F2" s="349"/>
      <c r="G2" s="349"/>
      <c r="H2" s="184"/>
      <c r="I2" s="184"/>
      <c r="J2" s="184"/>
      <c r="K2" s="184"/>
      <c r="L2" s="184"/>
      <c r="M2" s="185"/>
      <c r="N2" s="185"/>
      <c r="O2" s="185"/>
      <c r="P2" s="185"/>
      <c r="Q2" s="185"/>
      <c r="R2" s="188"/>
      <c r="S2" s="188"/>
      <c r="T2" s="188"/>
      <c r="U2" s="188"/>
      <c r="V2" s="189"/>
      <c r="W2" s="189"/>
      <c r="X2" s="190" t="s">
        <v>146</v>
      </c>
    </row>
    <row r="3" spans="1:24" ht="12" customHeight="1">
      <c r="A3" s="349"/>
      <c r="B3" s="349"/>
      <c r="C3" s="349"/>
      <c r="D3" s="349"/>
      <c r="E3" s="349"/>
      <c r="F3" s="349"/>
      <c r="G3" s="349"/>
      <c r="H3" s="184"/>
      <c r="I3" s="184"/>
      <c r="J3" s="184"/>
      <c r="K3" s="184"/>
      <c r="L3" s="184"/>
      <c r="M3" s="185"/>
      <c r="N3" s="185"/>
      <c r="O3" s="185"/>
      <c r="P3" s="185"/>
      <c r="Q3" s="185"/>
      <c r="R3" s="188"/>
      <c r="S3" s="188"/>
      <c r="T3" s="188"/>
      <c r="U3" s="188"/>
      <c r="V3" s="189"/>
      <c r="W3" s="189"/>
      <c r="X3" s="190" t="s">
        <v>147</v>
      </c>
    </row>
    <row r="4" spans="1:24" ht="12" customHeight="1">
      <c r="A4" s="349"/>
      <c r="B4" s="349"/>
      <c r="C4" s="349"/>
      <c r="D4" s="349"/>
      <c r="E4" s="349"/>
      <c r="F4" s="349"/>
      <c r="G4" s="349"/>
      <c r="H4" s="184"/>
      <c r="I4" s="184"/>
      <c r="J4" s="184"/>
      <c r="K4" s="184"/>
      <c r="L4" s="184"/>
      <c r="M4" s="185"/>
      <c r="N4" s="185"/>
      <c r="O4" s="185"/>
      <c r="P4" s="185"/>
      <c r="Q4" s="185"/>
      <c r="R4" s="186"/>
      <c r="S4" s="186"/>
      <c r="T4" s="186"/>
      <c r="U4" s="186"/>
      <c r="V4" s="186"/>
      <c r="W4" s="186"/>
      <c r="X4" s="187"/>
    </row>
    <row r="5" spans="1:24" ht="9.75" customHeight="1">
      <c r="A5" s="350" t="s">
        <v>180</v>
      </c>
      <c r="B5" s="350"/>
      <c r="C5" s="351" t="s">
        <v>181</v>
      </c>
      <c r="D5" s="351"/>
      <c r="E5" s="351"/>
      <c r="F5" s="351"/>
      <c r="G5" s="351"/>
      <c r="H5" s="351"/>
      <c r="I5" s="351"/>
      <c r="J5" s="351"/>
      <c r="K5" s="351"/>
      <c r="L5" s="351"/>
      <c r="M5" s="351"/>
      <c r="N5" s="351"/>
      <c r="O5" s="351"/>
      <c r="P5" s="351"/>
      <c r="Q5" s="351"/>
      <c r="R5" s="351"/>
      <c r="S5" s="351"/>
      <c r="T5" s="351"/>
      <c r="U5" s="351"/>
      <c r="V5" s="351"/>
      <c r="W5" s="351"/>
      <c r="X5" s="191" t="s">
        <v>148</v>
      </c>
    </row>
    <row r="6" spans="1:24" ht="9.75" customHeight="1">
      <c r="A6" s="192"/>
      <c r="B6" s="192"/>
      <c r="C6" s="192"/>
      <c r="D6" s="193"/>
      <c r="E6" s="193"/>
      <c r="F6" s="193"/>
      <c r="G6" s="193"/>
      <c r="H6" s="193"/>
      <c r="I6" s="193"/>
      <c r="J6" s="193"/>
      <c r="K6" s="193"/>
      <c r="L6" s="193"/>
      <c r="M6" s="193"/>
      <c r="N6" s="193"/>
      <c r="O6" s="193"/>
      <c r="P6" s="193"/>
      <c r="Q6" s="193"/>
      <c r="R6" s="193"/>
      <c r="S6" s="193"/>
      <c r="T6" s="193"/>
      <c r="U6" s="193"/>
      <c r="V6" s="193"/>
      <c r="W6" s="193"/>
      <c r="X6" s="193"/>
    </row>
    <row r="7" spans="1:24" ht="9.75" customHeight="1">
      <c r="A7" s="352" t="s">
        <v>33</v>
      </c>
      <c r="B7" s="353"/>
      <c r="C7" s="353"/>
      <c r="D7" s="353"/>
      <c r="E7" s="353"/>
      <c r="F7" s="353"/>
      <c r="G7" s="353"/>
      <c r="H7" s="354"/>
      <c r="I7" s="358" t="s">
        <v>149</v>
      </c>
      <c r="J7" s="359"/>
      <c r="K7" s="359"/>
      <c r="L7" s="359"/>
      <c r="M7" s="359"/>
      <c r="N7" s="359"/>
      <c r="O7" s="359"/>
      <c r="P7" s="359"/>
      <c r="Q7" s="359"/>
      <c r="R7" s="360"/>
      <c r="S7" s="364" t="s">
        <v>34</v>
      </c>
      <c r="T7" s="365"/>
      <c r="U7" s="365"/>
      <c r="V7" s="365"/>
      <c r="W7" s="365"/>
      <c r="X7" s="366"/>
    </row>
    <row r="8" spans="1:24" ht="9.75" customHeight="1">
      <c r="A8" s="355"/>
      <c r="B8" s="356"/>
      <c r="C8" s="356"/>
      <c r="D8" s="356"/>
      <c r="E8" s="356"/>
      <c r="F8" s="356"/>
      <c r="G8" s="356"/>
      <c r="H8" s="357"/>
      <c r="I8" s="361"/>
      <c r="J8" s="362"/>
      <c r="K8" s="362"/>
      <c r="L8" s="362"/>
      <c r="M8" s="362"/>
      <c r="N8" s="362"/>
      <c r="O8" s="362"/>
      <c r="P8" s="362"/>
      <c r="Q8" s="362"/>
      <c r="R8" s="363"/>
      <c r="S8" s="367" t="s">
        <v>150</v>
      </c>
      <c r="T8" s="368"/>
      <c r="U8" s="367" t="s">
        <v>151</v>
      </c>
      <c r="V8" s="368"/>
      <c r="W8" s="367" t="s">
        <v>152</v>
      </c>
      <c r="X8" s="368"/>
    </row>
    <row r="9" spans="1:24" ht="9.75" customHeight="1">
      <c r="A9" s="194" t="s">
        <v>153</v>
      </c>
      <c r="B9" s="194"/>
      <c r="C9" s="194"/>
      <c r="D9" s="195"/>
      <c r="E9" s="195"/>
      <c r="F9" s="195"/>
      <c r="G9" s="195"/>
      <c r="H9" s="195"/>
      <c r="I9" s="196"/>
      <c r="J9" s="196"/>
      <c r="K9" s="196"/>
      <c r="L9" s="196"/>
      <c r="M9" s="196"/>
      <c r="N9" s="196"/>
      <c r="O9" s="196"/>
      <c r="P9" s="196"/>
      <c r="Q9" s="196"/>
      <c r="R9" s="196"/>
      <c r="S9" s="196"/>
      <c r="T9" s="196"/>
      <c r="U9" s="196"/>
      <c r="V9" s="196"/>
      <c r="W9" s="196"/>
      <c r="X9" s="196"/>
    </row>
    <row r="10" spans="1:24" ht="9.75" customHeight="1">
      <c r="A10" s="197">
        <v>1</v>
      </c>
      <c r="B10" s="339" t="s">
        <v>91</v>
      </c>
      <c r="C10" s="339"/>
      <c r="D10" s="339"/>
      <c r="E10" s="339"/>
      <c r="F10" s="339"/>
      <c r="G10" s="339"/>
      <c r="H10" s="340"/>
      <c r="I10" s="341"/>
      <c r="J10" s="342"/>
      <c r="K10" s="342"/>
      <c r="L10" s="342"/>
      <c r="M10" s="342"/>
      <c r="N10" s="342"/>
      <c r="O10" s="342"/>
      <c r="P10" s="342"/>
      <c r="Q10" s="342"/>
      <c r="R10" s="343"/>
      <c r="S10" s="323" t="s">
        <v>154</v>
      </c>
      <c r="T10" s="324"/>
      <c r="U10" s="323" t="s">
        <v>182</v>
      </c>
      <c r="V10" s="324"/>
      <c r="W10" s="323" t="s">
        <v>183</v>
      </c>
      <c r="X10" s="324"/>
    </row>
    <row r="11" spans="1:24" ht="16.5" customHeight="1">
      <c r="A11" s="198">
        <v>1.1000000000000001</v>
      </c>
      <c r="B11" s="325" t="s">
        <v>155</v>
      </c>
      <c r="C11" s="325"/>
      <c r="D11" s="325"/>
      <c r="E11" s="325"/>
      <c r="F11" s="325"/>
      <c r="G11" s="325"/>
      <c r="H11" s="326"/>
      <c r="I11" s="327" t="s">
        <v>35</v>
      </c>
      <c r="J11" s="328"/>
      <c r="K11" s="328"/>
      <c r="L11" s="328"/>
      <c r="M11" s="328"/>
      <c r="N11" s="328"/>
      <c r="O11" s="328"/>
      <c r="P11" s="328"/>
      <c r="Q11" s="328"/>
      <c r="R11" s="329"/>
      <c r="S11" s="330"/>
      <c r="T11" s="331"/>
      <c r="U11" s="330"/>
      <c r="V11" s="331"/>
      <c r="W11" s="330"/>
      <c r="X11" s="331"/>
    </row>
    <row r="12" spans="1:24" ht="9.75" customHeight="1">
      <c r="A12" s="197">
        <v>2</v>
      </c>
      <c r="B12" s="339" t="s">
        <v>143</v>
      </c>
      <c r="C12" s="339"/>
      <c r="D12" s="339"/>
      <c r="E12" s="339"/>
      <c r="F12" s="339"/>
      <c r="G12" s="339"/>
      <c r="H12" s="340"/>
      <c r="I12" s="341"/>
      <c r="J12" s="342"/>
      <c r="K12" s="342"/>
      <c r="L12" s="342"/>
      <c r="M12" s="342"/>
      <c r="N12" s="342"/>
      <c r="O12" s="342"/>
      <c r="P12" s="342"/>
      <c r="Q12" s="342"/>
      <c r="R12" s="343"/>
      <c r="S12" s="323" t="s">
        <v>184</v>
      </c>
      <c r="T12" s="324"/>
      <c r="U12" s="323" t="s">
        <v>185</v>
      </c>
      <c r="V12" s="324"/>
      <c r="W12" s="323" t="s">
        <v>186</v>
      </c>
      <c r="X12" s="324"/>
    </row>
    <row r="13" spans="1:24" ht="16.5" customHeight="1">
      <c r="A13" s="198">
        <v>2.1</v>
      </c>
      <c r="B13" s="332" t="s">
        <v>156</v>
      </c>
      <c r="C13" s="332"/>
      <c r="D13" s="332"/>
      <c r="E13" s="332"/>
      <c r="F13" s="332"/>
      <c r="G13" s="332"/>
      <c r="H13" s="333"/>
      <c r="I13" s="334" t="s">
        <v>157</v>
      </c>
      <c r="J13" s="335"/>
      <c r="K13" s="335"/>
      <c r="L13" s="335"/>
      <c r="M13" s="335"/>
      <c r="N13" s="335"/>
      <c r="O13" s="335"/>
      <c r="P13" s="335"/>
      <c r="Q13" s="335"/>
      <c r="R13" s="336"/>
      <c r="S13" s="347"/>
      <c r="T13" s="348"/>
      <c r="U13" s="347"/>
      <c r="V13" s="348"/>
      <c r="W13" s="347"/>
      <c r="X13" s="348"/>
    </row>
    <row r="14" spans="1:24" ht="35.25" customHeight="1">
      <c r="A14" s="198">
        <v>2.2000000000000002</v>
      </c>
      <c r="B14" s="325" t="s">
        <v>158</v>
      </c>
      <c r="C14" s="325"/>
      <c r="D14" s="325"/>
      <c r="E14" s="325"/>
      <c r="F14" s="325"/>
      <c r="G14" s="325"/>
      <c r="H14" s="326"/>
      <c r="I14" s="327" t="s">
        <v>187</v>
      </c>
      <c r="J14" s="328"/>
      <c r="K14" s="328"/>
      <c r="L14" s="328"/>
      <c r="M14" s="328"/>
      <c r="N14" s="328"/>
      <c r="O14" s="328"/>
      <c r="P14" s="328"/>
      <c r="Q14" s="328"/>
      <c r="R14" s="329"/>
      <c r="S14" s="330"/>
      <c r="T14" s="331"/>
      <c r="U14" s="330"/>
      <c r="V14" s="331"/>
      <c r="W14" s="330"/>
      <c r="X14" s="331"/>
    </row>
    <row r="15" spans="1:24" ht="9.75" customHeight="1">
      <c r="A15" s="199">
        <v>3</v>
      </c>
      <c r="B15" s="339" t="s">
        <v>22</v>
      </c>
      <c r="C15" s="339"/>
      <c r="D15" s="339"/>
      <c r="E15" s="339"/>
      <c r="F15" s="339"/>
      <c r="G15" s="339"/>
      <c r="H15" s="340"/>
      <c r="I15" s="344" t="s">
        <v>159</v>
      </c>
      <c r="J15" s="345"/>
      <c r="K15" s="345"/>
      <c r="L15" s="345"/>
      <c r="M15" s="345"/>
      <c r="N15" s="345"/>
      <c r="O15" s="345"/>
      <c r="P15" s="345"/>
      <c r="Q15" s="345"/>
      <c r="R15" s="346"/>
      <c r="S15" s="323" t="s">
        <v>188</v>
      </c>
      <c r="T15" s="324"/>
      <c r="U15" s="323" t="s">
        <v>189</v>
      </c>
      <c r="V15" s="324"/>
      <c r="W15" s="323" t="s">
        <v>190</v>
      </c>
      <c r="X15" s="324"/>
    </row>
    <row r="16" spans="1:24" ht="18.75" customHeight="1">
      <c r="A16" s="198">
        <v>3.1</v>
      </c>
      <c r="B16" s="325" t="s">
        <v>160</v>
      </c>
      <c r="C16" s="325"/>
      <c r="D16" s="325"/>
      <c r="E16" s="325"/>
      <c r="F16" s="325"/>
      <c r="G16" s="325"/>
      <c r="H16" s="326"/>
      <c r="I16" s="327" t="s">
        <v>24</v>
      </c>
      <c r="J16" s="328"/>
      <c r="K16" s="328"/>
      <c r="L16" s="328"/>
      <c r="M16" s="328"/>
      <c r="N16" s="328"/>
      <c r="O16" s="328"/>
      <c r="P16" s="328"/>
      <c r="Q16" s="328"/>
      <c r="R16" s="329"/>
      <c r="S16" s="330"/>
      <c r="T16" s="331"/>
      <c r="U16" s="330"/>
      <c r="V16" s="331"/>
      <c r="W16" s="330"/>
      <c r="X16" s="331"/>
    </row>
    <row r="17" spans="1:24" ht="9.75" customHeight="1">
      <c r="A17" s="199">
        <v>4</v>
      </c>
      <c r="B17" s="339" t="s">
        <v>36</v>
      </c>
      <c r="C17" s="339"/>
      <c r="D17" s="339"/>
      <c r="E17" s="339"/>
      <c r="F17" s="339"/>
      <c r="G17" s="339"/>
      <c r="H17" s="340"/>
      <c r="I17" s="341"/>
      <c r="J17" s="342"/>
      <c r="K17" s="342"/>
      <c r="L17" s="342"/>
      <c r="M17" s="342"/>
      <c r="N17" s="342"/>
      <c r="O17" s="342"/>
      <c r="P17" s="342"/>
      <c r="Q17" s="342"/>
      <c r="R17" s="343"/>
      <c r="S17" s="323" t="s">
        <v>191</v>
      </c>
      <c r="T17" s="324"/>
      <c r="U17" s="323" t="s">
        <v>192</v>
      </c>
      <c r="V17" s="324"/>
      <c r="W17" s="323" t="s">
        <v>193</v>
      </c>
      <c r="X17" s="324"/>
    </row>
    <row r="18" spans="1:24" ht="27" customHeight="1">
      <c r="A18" s="200">
        <v>4.0999999999999996</v>
      </c>
      <c r="B18" s="332" t="s">
        <v>161</v>
      </c>
      <c r="C18" s="332"/>
      <c r="D18" s="332"/>
      <c r="E18" s="332"/>
      <c r="F18" s="332"/>
      <c r="G18" s="332"/>
      <c r="H18" s="333"/>
      <c r="I18" s="334" t="s">
        <v>162</v>
      </c>
      <c r="J18" s="335"/>
      <c r="K18" s="335"/>
      <c r="L18" s="335"/>
      <c r="M18" s="335"/>
      <c r="N18" s="335"/>
      <c r="O18" s="335"/>
      <c r="P18" s="335"/>
      <c r="Q18" s="335"/>
      <c r="R18" s="336"/>
      <c r="S18" s="337"/>
      <c r="T18" s="338"/>
      <c r="U18" s="337"/>
      <c r="V18" s="338"/>
      <c r="W18" s="337"/>
      <c r="X18" s="338"/>
    </row>
    <row r="19" spans="1:24" ht="35.25" customHeight="1">
      <c r="A19" s="200">
        <v>4.2</v>
      </c>
      <c r="B19" s="332" t="s">
        <v>163</v>
      </c>
      <c r="C19" s="332"/>
      <c r="D19" s="332"/>
      <c r="E19" s="332"/>
      <c r="F19" s="332"/>
      <c r="G19" s="332"/>
      <c r="H19" s="333"/>
      <c r="I19" s="334" t="s">
        <v>164</v>
      </c>
      <c r="J19" s="335"/>
      <c r="K19" s="335"/>
      <c r="L19" s="335"/>
      <c r="M19" s="335"/>
      <c r="N19" s="335"/>
      <c r="O19" s="335"/>
      <c r="P19" s="335"/>
      <c r="Q19" s="335"/>
      <c r="R19" s="336"/>
      <c r="S19" s="337"/>
      <c r="T19" s="338"/>
      <c r="U19" s="337"/>
      <c r="V19" s="338"/>
      <c r="W19" s="337"/>
      <c r="X19" s="338"/>
    </row>
    <row r="20" spans="1:24" ht="18" customHeight="1">
      <c r="A20" s="200">
        <v>4.3</v>
      </c>
      <c r="B20" s="332" t="s">
        <v>165</v>
      </c>
      <c r="C20" s="332"/>
      <c r="D20" s="332"/>
      <c r="E20" s="332"/>
      <c r="F20" s="332"/>
      <c r="G20" s="332"/>
      <c r="H20" s="333"/>
      <c r="I20" s="334" t="s">
        <v>166</v>
      </c>
      <c r="J20" s="335"/>
      <c r="K20" s="335"/>
      <c r="L20" s="335"/>
      <c r="M20" s="335"/>
      <c r="N20" s="335"/>
      <c r="O20" s="335"/>
      <c r="P20" s="335"/>
      <c r="Q20" s="335"/>
      <c r="R20" s="336"/>
      <c r="S20" s="337"/>
      <c r="T20" s="338"/>
      <c r="U20" s="337"/>
      <c r="V20" s="338"/>
      <c r="W20" s="337"/>
      <c r="X20" s="338"/>
    </row>
    <row r="21" spans="1:24" ht="68.25" customHeight="1">
      <c r="A21" s="201">
        <v>4.4000000000000004</v>
      </c>
      <c r="B21" s="325" t="s">
        <v>167</v>
      </c>
      <c r="C21" s="325"/>
      <c r="D21" s="325"/>
      <c r="E21" s="325"/>
      <c r="F21" s="325"/>
      <c r="G21" s="325"/>
      <c r="H21" s="326"/>
      <c r="I21" s="327" t="s">
        <v>194</v>
      </c>
      <c r="J21" s="328"/>
      <c r="K21" s="328"/>
      <c r="L21" s="328"/>
      <c r="M21" s="328"/>
      <c r="N21" s="328"/>
      <c r="O21" s="328"/>
      <c r="P21" s="328"/>
      <c r="Q21" s="328"/>
      <c r="R21" s="329"/>
      <c r="S21" s="330"/>
      <c r="T21" s="331"/>
      <c r="U21" s="330"/>
      <c r="V21" s="331"/>
      <c r="W21" s="330"/>
      <c r="X21" s="331"/>
    </row>
    <row r="22" spans="1:24" ht="9.75" customHeight="1">
      <c r="A22" s="197">
        <v>5</v>
      </c>
      <c r="B22" s="339" t="s">
        <v>125</v>
      </c>
      <c r="C22" s="339"/>
      <c r="D22" s="339"/>
      <c r="E22" s="339"/>
      <c r="F22" s="339"/>
      <c r="G22" s="339"/>
      <c r="H22" s="340"/>
      <c r="I22" s="341"/>
      <c r="J22" s="342"/>
      <c r="K22" s="342"/>
      <c r="L22" s="342"/>
      <c r="M22" s="342"/>
      <c r="N22" s="342"/>
      <c r="O22" s="342"/>
      <c r="P22" s="342"/>
      <c r="Q22" s="342"/>
      <c r="R22" s="343"/>
      <c r="S22" s="323" t="s">
        <v>195</v>
      </c>
      <c r="T22" s="324"/>
      <c r="U22" s="323" t="s">
        <v>196</v>
      </c>
      <c r="V22" s="324"/>
      <c r="W22" s="323" t="s">
        <v>197</v>
      </c>
      <c r="X22" s="324"/>
    </row>
    <row r="23" spans="1:24" ht="60" customHeight="1">
      <c r="A23" s="198">
        <v>5.0999999999999996</v>
      </c>
      <c r="B23" s="325" t="s">
        <v>168</v>
      </c>
      <c r="C23" s="325"/>
      <c r="D23" s="325"/>
      <c r="E23" s="325"/>
      <c r="F23" s="325"/>
      <c r="G23" s="325"/>
      <c r="H23" s="326"/>
      <c r="I23" s="327" t="s">
        <v>40</v>
      </c>
      <c r="J23" s="328"/>
      <c r="K23" s="328"/>
      <c r="L23" s="328"/>
      <c r="M23" s="328"/>
      <c r="N23" s="328"/>
      <c r="O23" s="328"/>
      <c r="P23" s="328"/>
      <c r="Q23" s="328"/>
      <c r="R23" s="329"/>
      <c r="S23" s="330"/>
      <c r="T23" s="331"/>
      <c r="U23" s="330"/>
      <c r="V23" s="331"/>
      <c r="W23" s="330"/>
      <c r="X23" s="331"/>
    </row>
    <row r="24" spans="1:24" ht="27.75" customHeight="1">
      <c r="A24" s="202"/>
      <c r="B24" s="202"/>
      <c r="C24" s="202"/>
      <c r="D24" s="196"/>
      <c r="E24" s="196"/>
      <c r="F24" s="196"/>
      <c r="G24" s="196"/>
      <c r="H24" s="196"/>
      <c r="I24" s="196"/>
      <c r="J24" s="196"/>
      <c r="K24" s="196"/>
      <c r="L24" s="196"/>
      <c r="M24" s="196"/>
      <c r="N24" s="196"/>
      <c r="O24" s="196"/>
      <c r="P24" s="196"/>
      <c r="Q24" s="196"/>
      <c r="R24" s="203"/>
      <c r="S24" s="321">
        <v>100</v>
      </c>
      <c r="T24" s="322"/>
      <c r="U24" s="321">
        <v>100</v>
      </c>
      <c r="V24" s="322"/>
      <c r="W24" s="321">
        <v>100</v>
      </c>
      <c r="X24" s="322"/>
    </row>
    <row r="25" spans="1:24" ht="17.25" customHeight="1">
      <c r="A25" s="216"/>
      <c r="B25" s="216"/>
      <c r="C25" s="217"/>
      <c r="D25" s="216"/>
      <c r="E25" s="216"/>
      <c r="F25" s="216"/>
      <c r="G25" s="216"/>
      <c r="H25" s="216"/>
      <c r="I25" s="216"/>
      <c r="J25" s="216"/>
      <c r="K25" s="216"/>
      <c r="L25" s="216"/>
      <c r="M25" s="216"/>
      <c r="N25" s="216"/>
      <c r="O25" s="216"/>
      <c r="P25" s="216"/>
      <c r="Q25" s="216"/>
      <c r="R25" s="216"/>
      <c r="S25" s="216"/>
      <c r="T25" s="216"/>
      <c r="U25" s="216"/>
      <c r="V25" s="216"/>
      <c r="W25" s="216"/>
      <c r="X25" s="216"/>
    </row>
    <row r="26" spans="1:24" ht="21" customHeight="1">
      <c r="A26" s="204" t="s">
        <v>41</v>
      </c>
      <c r="B26" s="204"/>
      <c r="C26" s="204"/>
      <c r="D26" s="205"/>
      <c r="E26" s="205"/>
      <c r="F26" s="205"/>
      <c r="G26" s="205"/>
      <c r="H26" s="205"/>
      <c r="I26" s="205"/>
      <c r="J26" s="205"/>
      <c r="K26" s="205"/>
      <c r="L26" s="205"/>
      <c r="M26" s="205"/>
      <c r="N26" s="205"/>
      <c r="O26" s="205"/>
      <c r="P26" s="205"/>
      <c r="Q26" s="205"/>
      <c r="R26" s="205"/>
      <c r="S26" s="205"/>
      <c r="T26" s="205"/>
      <c r="U26" s="205"/>
      <c r="V26" s="205"/>
      <c r="W26" s="205"/>
      <c r="X26" s="205"/>
    </row>
    <row r="27" spans="1:24" ht="28.5" customHeight="1">
      <c r="A27" s="206" t="s">
        <v>169</v>
      </c>
      <c r="B27" s="206"/>
      <c r="C27" s="205"/>
      <c r="D27" s="207"/>
      <c r="E27" s="208" t="s">
        <v>198</v>
      </c>
      <c r="F27" s="209"/>
      <c r="G27" s="207"/>
      <c r="H27" s="207"/>
      <c r="I27" s="207"/>
      <c r="J27" s="207"/>
      <c r="K27" s="207"/>
      <c r="L27" s="207"/>
      <c r="M27" s="207"/>
      <c r="N27" s="207"/>
      <c r="O27" s="207"/>
      <c r="P27" s="207"/>
      <c r="Q27" s="207"/>
      <c r="R27" s="207"/>
      <c r="S27" s="210"/>
      <c r="T27" s="210"/>
      <c r="U27" s="210"/>
      <c r="V27" s="210"/>
      <c r="W27" s="210"/>
      <c r="X27" s="210"/>
    </row>
    <row r="28" spans="1:24" ht="18.75" customHeight="1">
      <c r="A28" s="208" t="s">
        <v>170</v>
      </c>
      <c r="B28" s="208"/>
      <c r="C28" s="205"/>
      <c r="D28" s="207"/>
      <c r="E28" s="208" t="s">
        <v>171</v>
      </c>
      <c r="F28" s="209"/>
      <c r="G28" s="207"/>
      <c r="H28" s="207"/>
      <c r="I28" s="207"/>
      <c r="J28" s="207"/>
      <c r="K28" s="207"/>
      <c r="L28" s="207"/>
      <c r="M28" s="207"/>
      <c r="N28" s="207"/>
      <c r="O28" s="207"/>
      <c r="P28" s="207"/>
      <c r="Q28" s="207"/>
      <c r="R28" s="207"/>
      <c r="S28" s="210"/>
      <c r="T28" s="210"/>
      <c r="U28" s="210"/>
      <c r="V28" s="210"/>
      <c r="W28" s="210"/>
      <c r="X28" s="210"/>
    </row>
    <row r="29" spans="1:24" ht="12.75" customHeight="1">
      <c r="A29" s="208" t="s">
        <v>172</v>
      </c>
      <c r="B29" s="208"/>
      <c r="C29" s="205"/>
      <c r="D29" s="207"/>
      <c r="E29" s="208" t="s">
        <v>199</v>
      </c>
      <c r="F29" s="209"/>
      <c r="G29" s="207"/>
      <c r="H29" s="207"/>
      <c r="I29" s="207"/>
      <c r="J29" s="207"/>
      <c r="K29" s="207"/>
      <c r="L29" s="207"/>
      <c r="M29" s="207"/>
      <c r="N29" s="207"/>
      <c r="O29" s="207"/>
      <c r="P29" s="207"/>
      <c r="Q29" s="207"/>
      <c r="R29" s="207"/>
      <c r="S29" s="210"/>
      <c r="T29" s="210"/>
      <c r="U29" s="210"/>
      <c r="V29" s="210"/>
      <c r="W29" s="210"/>
      <c r="X29" s="210"/>
    </row>
    <row r="30" spans="1:24" ht="12.75" customHeight="1">
      <c r="A30" s="211" t="s">
        <v>173</v>
      </c>
      <c r="B30" s="211"/>
      <c r="C30" s="212"/>
      <c r="D30" s="212"/>
      <c r="E30" s="212"/>
      <c r="F30" s="212"/>
      <c r="G30" s="212"/>
      <c r="H30" s="212"/>
      <c r="I30" s="212"/>
      <c r="J30" s="212"/>
      <c r="K30" s="212"/>
      <c r="L30" s="212"/>
      <c r="M30" s="212"/>
      <c r="N30" s="212"/>
      <c r="O30" s="212"/>
      <c r="P30" s="212"/>
      <c r="Q30" s="212"/>
      <c r="R30" s="212"/>
      <c r="S30" s="212"/>
      <c r="T30" s="212"/>
      <c r="U30" s="212"/>
      <c r="V30" s="212"/>
      <c r="W30" s="212"/>
      <c r="X30" s="212"/>
    </row>
    <row r="31" spans="1:24" ht="12.75" customHeight="1">
      <c r="A31" s="208" t="s">
        <v>174</v>
      </c>
      <c r="B31" s="208"/>
      <c r="C31" s="205"/>
      <c r="D31" s="205"/>
      <c r="E31" s="205"/>
      <c r="F31" s="205"/>
      <c r="G31" s="205"/>
      <c r="H31" s="205"/>
      <c r="I31" s="205"/>
      <c r="J31" s="205"/>
      <c r="K31" s="205"/>
      <c r="L31" s="205"/>
      <c r="M31" s="205"/>
      <c r="N31" s="205"/>
      <c r="O31" s="205"/>
      <c r="P31" s="205"/>
      <c r="Q31" s="205"/>
      <c r="R31" s="205"/>
      <c r="S31" s="205"/>
      <c r="T31" s="205"/>
      <c r="U31" s="205"/>
      <c r="V31" s="205"/>
      <c r="W31" s="205"/>
      <c r="X31" s="205"/>
    </row>
    <row r="32" spans="1:24" ht="12.75" customHeight="1">
      <c r="A32" s="208" t="s">
        <v>175</v>
      </c>
      <c r="B32" s="208"/>
      <c r="C32" s="205"/>
      <c r="D32" s="210"/>
      <c r="E32" s="210"/>
      <c r="F32" s="210"/>
      <c r="G32" s="210"/>
      <c r="H32" s="210"/>
      <c r="I32" s="210"/>
      <c r="J32" s="210"/>
      <c r="K32" s="210"/>
      <c r="L32" s="210"/>
      <c r="M32" s="210"/>
      <c r="N32" s="210"/>
      <c r="O32" s="210"/>
      <c r="P32" s="210"/>
      <c r="Q32" s="210"/>
      <c r="R32" s="210"/>
      <c r="S32" s="210"/>
      <c r="T32" s="210"/>
      <c r="U32" s="210"/>
      <c r="V32" s="210"/>
      <c r="W32" s="210"/>
      <c r="X32" s="210"/>
    </row>
    <row r="33" spans="1:24" ht="12.75" customHeight="1">
      <c r="A33" s="208" t="s">
        <v>200</v>
      </c>
      <c r="B33" s="208"/>
      <c r="C33" s="205"/>
      <c r="D33" s="205"/>
      <c r="E33" s="205"/>
      <c r="F33" s="205"/>
      <c r="G33" s="205"/>
      <c r="H33" s="205"/>
      <c r="I33" s="205"/>
      <c r="J33" s="205"/>
      <c r="K33" s="205"/>
      <c r="L33" s="205"/>
      <c r="M33" s="205"/>
      <c r="N33" s="205"/>
      <c r="O33" s="205"/>
      <c r="P33" s="205"/>
      <c r="Q33" s="205"/>
      <c r="R33" s="205"/>
      <c r="S33" s="205"/>
      <c r="T33" s="205"/>
      <c r="U33" s="205"/>
      <c r="V33" s="205"/>
      <c r="W33" s="205"/>
      <c r="X33" s="205"/>
    </row>
    <row r="34" spans="1:24">
      <c r="A34" s="208" t="s">
        <v>176</v>
      </c>
      <c r="B34" s="208"/>
      <c r="C34" s="205"/>
      <c r="D34" s="205"/>
      <c r="E34" s="205"/>
      <c r="F34" s="205"/>
      <c r="G34" s="205"/>
      <c r="H34" s="205"/>
      <c r="I34" s="205"/>
      <c r="J34" s="205"/>
      <c r="K34" s="205"/>
      <c r="L34" s="205"/>
      <c r="M34" s="205"/>
      <c r="N34" s="205"/>
      <c r="O34" s="205"/>
      <c r="P34" s="205"/>
      <c r="Q34" s="205"/>
      <c r="R34" s="205"/>
      <c r="S34" s="205"/>
      <c r="T34" s="205"/>
      <c r="U34" s="205"/>
      <c r="V34" s="205"/>
      <c r="W34" s="205"/>
      <c r="X34" s="205"/>
    </row>
    <row r="35" spans="1:24">
      <c r="A35" s="208" t="s">
        <v>201</v>
      </c>
      <c r="B35" s="208"/>
      <c r="C35" s="205"/>
      <c r="D35" s="210"/>
      <c r="E35" s="210"/>
      <c r="F35" s="210"/>
      <c r="G35" s="210"/>
      <c r="H35" s="210"/>
      <c r="I35" s="210"/>
      <c r="J35" s="210"/>
      <c r="K35" s="210"/>
      <c r="L35" s="210"/>
      <c r="M35" s="210"/>
      <c r="N35" s="210"/>
      <c r="O35" s="210"/>
      <c r="P35" s="210"/>
      <c r="Q35" s="210"/>
      <c r="R35" s="210"/>
      <c r="S35" s="210"/>
      <c r="T35" s="210"/>
      <c r="U35" s="210"/>
      <c r="V35" s="210"/>
      <c r="W35" s="210"/>
      <c r="X35" s="210"/>
    </row>
    <row r="36" spans="1:24">
      <c r="A36" s="212" t="s">
        <v>202</v>
      </c>
      <c r="B36" s="212"/>
      <c r="C36" s="212"/>
      <c r="D36" s="212"/>
      <c r="E36" s="212"/>
      <c r="F36" s="212"/>
      <c r="G36" s="212"/>
      <c r="H36" s="212"/>
      <c r="I36" s="212"/>
      <c r="J36" s="212"/>
      <c r="K36" s="212"/>
      <c r="L36" s="212"/>
      <c r="M36" s="212"/>
      <c r="N36" s="212"/>
      <c r="O36" s="212"/>
      <c r="P36" s="212"/>
      <c r="Q36" s="212"/>
      <c r="R36" s="212"/>
      <c r="S36" s="212"/>
      <c r="T36" s="212"/>
      <c r="U36" s="212"/>
      <c r="V36" s="212"/>
      <c r="W36" s="212"/>
      <c r="X36" s="212"/>
    </row>
    <row r="37" spans="1:24">
      <c r="A37" s="212"/>
      <c r="B37" s="212"/>
      <c r="C37" s="212"/>
      <c r="D37" s="212"/>
      <c r="E37" s="212"/>
      <c r="F37" s="212"/>
      <c r="G37" s="212"/>
      <c r="H37" s="212"/>
      <c r="I37" s="212"/>
      <c r="J37" s="212"/>
      <c r="K37" s="212"/>
      <c r="L37" s="212"/>
      <c r="M37" s="212"/>
      <c r="N37" s="212"/>
      <c r="O37" s="212"/>
      <c r="P37" s="212"/>
      <c r="Q37" s="212"/>
      <c r="R37" s="212"/>
      <c r="S37" s="212"/>
      <c r="T37" s="212"/>
      <c r="U37" s="213" t="s">
        <v>177</v>
      </c>
      <c r="V37" s="212"/>
      <c r="W37" s="212"/>
      <c r="X37" s="212"/>
    </row>
    <row r="38" spans="1:24">
      <c r="A38" s="205"/>
      <c r="B38" s="205"/>
      <c r="C38" s="205"/>
      <c r="D38" s="205"/>
      <c r="E38" s="205"/>
      <c r="F38" s="205"/>
      <c r="G38" s="205"/>
      <c r="H38" s="205"/>
      <c r="I38" s="205"/>
      <c r="J38" s="205"/>
      <c r="K38" s="205"/>
      <c r="L38" s="205"/>
      <c r="M38" s="205"/>
      <c r="N38" s="205"/>
      <c r="O38" s="205"/>
      <c r="P38" s="205"/>
      <c r="Q38" s="205"/>
      <c r="R38" s="205"/>
      <c r="S38" s="205"/>
      <c r="T38" s="205"/>
      <c r="U38" s="214" t="s">
        <v>178</v>
      </c>
      <c r="V38" s="205"/>
      <c r="W38" s="205"/>
      <c r="X38" s="205"/>
    </row>
    <row r="39" spans="1:24">
      <c r="A39" s="215"/>
      <c r="B39" s="215"/>
      <c r="C39" s="215"/>
      <c r="D39" s="212"/>
      <c r="E39" s="212"/>
      <c r="F39" s="212"/>
      <c r="G39" s="212"/>
      <c r="H39" s="212"/>
      <c r="I39" s="212"/>
      <c r="J39" s="212"/>
      <c r="K39" s="212"/>
      <c r="L39" s="212"/>
      <c r="M39" s="212"/>
      <c r="N39" s="212"/>
      <c r="O39" s="212"/>
      <c r="P39" s="212"/>
      <c r="Q39" s="212"/>
      <c r="R39" s="212"/>
      <c r="S39" s="212"/>
      <c r="T39" s="212"/>
      <c r="U39" s="213" t="s">
        <v>179</v>
      </c>
      <c r="V39" s="212"/>
      <c r="W39" s="212"/>
      <c r="X39" s="212"/>
    </row>
  </sheetData>
  <sheetProtection sheet="1" objects="1" scenarios="1"/>
  <mergeCells count="82">
    <mergeCell ref="B22:H22"/>
    <mergeCell ref="I22:R22"/>
    <mergeCell ref="A1:G4"/>
    <mergeCell ref="A5:B5"/>
    <mergeCell ref="C5:W5"/>
    <mergeCell ref="A7:H8"/>
    <mergeCell ref="I7:R8"/>
    <mergeCell ref="S7:X7"/>
    <mergeCell ref="S8:T8"/>
    <mergeCell ref="U8:V8"/>
    <mergeCell ref="W8:X8"/>
    <mergeCell ref="B10:H10"/>
    <mergeCell ref="I10:R10"/>
    <mergeCell ref="S10:T10"/>
    <mergeCell ref="U10:V10"/>
    <mergeCell ref="W10:X10"/>
    <mergeCell ref="B11:H11"/>
    <mergeCell ref="I11:R11"/>
    <mergeCell ref="S11:T11"/>
    <mergeCell ref="U11:V11"/>
    <mergeCell ref="W11:X11"/>
    <mergeCell ref="B12:H12"/>
    <mergeCell ref="I12:R12"/>
    <mergeCell ref="S12:T12"/>
    <mergeCell ref="U12:V12"/>
    <mergeCell ref="W12:X12"/>
    <mergeCell ref="B13:H13"/>
    <mergeCell ref="I13:R13"/>
    <mergeCell ref="S13:T13"/>
    <mergeCell ref="U13:V13"/>
    <mergeCell ref="W13:X13"/>
    <mergeCell ref="B14:H14"/>
    <mergeCell ref="I14:R14"/>
    <mergeCell ref="S14:T14"/>
    <mergeCell ref="U14:V14"/>
    <mergeCell ref="W14:X14"/>
    <mergeCell ref="B15:H15"/>
    <mergeCell ref="I15:R15"/>
    <mergeCell ref="S15:T15"/>
    <mergeCell ref="U15:V15"/>
    <mergeCell ref="W15:X15"/>
    <mergeCell ref="B16:H16"/>
    <mergeCell ref="I16:R16"/>
    <mergeCell ref="S16:T16"/>
    <mergeCell ref="U16:V16"/>
    <mergeCell ref="W16:X16"/>
    <mergeCell ref="B17:H17"/>
    <mergeCell ref="I17:R17"/>
    <mergeCell ref="S17:T17"/>
    <mergeCell ref="U17:V17"/>
    <mergeCell ref="W17:X17"/>
    <mergeCell ref="B18:H18"/>
    <mergeCell ref="I18:R18"/>
    <mergeCell ref="S18:T18"/>
    <mergeCell ref="U18:V18"/>
    <mergeCell ref="W18:X18"/>
    <mergeCell ref="B19:H19"/>
    <mergeCell ref="I19:R19"/>
    <mergeCell ref="S19:T19"/>
    <mergeCell ref="U19:V19"/>
    <mergeCell ref="W19:X19"/>
    <mergeCell ref="B20:H20"/>
    <mergeCell ref="I20:R20"/>
    <mergeCell ref="S20:T20"/>
    <mergeCell ref="U20:V20"/>
    <mergeCell ref="W20:X20"/>
    <mergeCell ref="B21:H21"/>
    <mergeCell ref="I21:R21"/>
    <mergeCell ref="S21:T21"/>
    <mergeCell ref="U21:V21"/>
    <mergeCell ref="W21:X21"/>
    <mergeCell ref="B23:H23"/>
    <mergeCell ref="I23:R23"/>
    <mergeCell ref="S23:T23"/>
    <mergeCell ref="U23:V23"/>
    <mergeCell ref="W23:X23"/>
    <mergeCell ref="S24:T24"/>
    <mergeCell ref="U24:V24"/>
    <mergeCell ref="W24:X24"/>
    <mergeCell ref="S22:T22"/>
    <mergeCell ref="U22:V22"/>
    <mergeCell ref="W22:X22"/>
  </mergeCells>
  <phoneticPr fontId="0" type="noConversion"/>
  <printOptions horizontalCentered="1"/>
  <pageMargins left="0.27559055118110237" right="0.31496062992125984" top="0.39370078740157483" bottom="0.39370078740157483" header="0.11811023622047245" footer="0.19685039370078741"/>
  <pageSetup paperSize="9" scale="68" orientation="landscape" r:id="rId1"/>
  <headerFooter alignWithMargins="0">
    <oddFooter>&amp;CARC_FORMULAIRE_4535 - CIT-S 15.04.14</oddFooter>
  </headerFooter>
  <drawing r:id="rId2"/>
</worksheet>
</file>

<file path=xl/worksheets/sheet4.xml><?xml version="1.0" encoding="utf-8"?>
<worksheet xmlns="http://schemas.openxmlformats.org/spreadsheetml/2006/main" xmlns:r="http://schemas.openxmlformats.org/officeDocument/2006/relationships">
  <sheetPr codeName="Feuil1">
    <pageSetUpPr fitToPage="1"/>
  </sheetPr>
  <dimension ref="A1:AC38"/>
  <sheetViews>
    <sheetView tabSelected="1" zoomScale="75" zoomScaleNormal="75" workbookViewId="0">
      <selection activeCell="K10" sqref="K10"/>
    </sheetView>
  </sheetViews>
  <sheetFormatPr baseColWidth="10" defaultRowHeight="12.75"/>
  <cols>
    <col min="1" max="1" width="21.140625" style="10" customWidth="1"/>
    <col min="2" max="15" width="15.7109375" style="10" customWidth="1"/>
    <col min="16" max="16" width="15.7109375" style="20" customWidth="1"/>
    <col min="17" max="16384" width="11.42578125" style="10"/>
  </cols>
  <sheetData>
    <row r="1" spans="1:29" s="18" customFormat="1" ht="19.5" thickTop="1" thickBot="1">
      <c r="B1" s="3"/>
      <c r="C1" s="148"/>
      <c r="D1" s="148"/>
      <c r="E1" s="64" t="s">
        <v>73</v>
      </c>
      <c r="F1" s="375"/>
      <c r="G1" s="376"/>
      <c r="H1" s="376"/>
      <c r="I1" s="376"/>
      <c r="J1" s="376"/>
      <c r="K1" s="376"/>
      <c r="L1" s="377"/>
      <c r="M1" s="58" t="s">
        <v>67</v>
      </c>
      <c r="N1" s="3"/>
      <c r="O1" s="3"/>
      <c r="P1" s="3"/>
      <c r="Q1" s="93"/>
      <c r="R1" s="93"/>
      <c r="S1" s="93"/>
      <c r="T1" s="3"/>
      <c r="U1" s="3"/>
      <c r="V1" s="3"/>
      <c r="W1" s="3"/>
      <c r="X1" s="3"/>
      <c r="Y1" s="3"/>
      <c r="Z1" s="3"/>
      <c r="AA1" s="3"/>
      <c r="AB1" s="3"/>
      <c r="AC1" s="3"/>
    </row>
    <row r="2" spans="1:29" s="18" customFormat="1" ht="9.9499999999999993" customHeight="1" thickTop="1" thickBot="1">
      <c r="B2" s="4"/>
      <c r="C2" s="63"/>
      <c r="D2" s="25"/>
      <c r="E2" s="65"/>
      <c r="F2" s="70"/>
      <c r="G2" s="25"/>
      <c r="H2" s="4"/>
      <c r="I2" s="4"/>
      <c r="J2" s="4"/>
      <c r="K2" s="4"/>
      <c r="L2" s="4"/>
      <c r="M2" s="10"/>
      <c r="N2" s="10"/>
      <c r="O2" s="10"/>
      <c r="P2" s="10"/>
      <c r="Q2" s="94"/>
      <c r="R2" s="94"/>
      <c r="S2" s="94"/>
      <c r="T2" s="10"/>
      <c r="U2" s="10"/>
      <c r="V2" s="10"/>
      <c r="W2" s="10"/>
      <c r="X2" s="10"/>
      <c r="Y2" s="10"/>
      <c r="Z2" s="10"/>
      <c r="AA2" s="10"/>
      <c r="AB2" s="10"/>
      <c r="AC2" s="10"/>
    </row>
    <row r="3" spans="1:29" s="18" customFormat="1" ht="19.5" thickTop="1" thickBot="1">
      <c r="B3" s="3"/>
      <c r="C3" s="148"/>
      <c r="D3" s="148"/>
      <c r="E3" s="64" t="s">
        <v>74</v>
      </c>
      <c r="F3" s="375"/>
      <c r="G3" s="376"/>
      <c r="H3" s="376"/>
      <c r="I3" s="376"/>
      <c r="J3" s="376"/>
      <c r="K3" s="376"/>
      <c r="L3" s="377"/>
      <c r="M3" s="58" t="s">
        <v>68</v>
      </c>
      <c r="N3" s="3"/>
      <c r="O3" s="3"/>
      <c r="P3" s="3"/>
      <c r="Q3" s="93"/>
      <c r="R3" s="93"/>
      <c r="S3" s="93"/>
      <c r="T3" s="3"/>
      <c r="U3" s="3"/>
      <c r="V3" s="3"/>
      <c r="W3" s="3"/>
      <c r="X3" s="3"/>
      <c r="Y3" s="3"/>
      <c r="Z3" s="3"/>
      <c r="AA3" s="3"/>
      <c r="AB3" s="3"/>
      <c r="AC3" s="3"/>
    </row>
    <row r="4" spans="1:29" s="18" customFormat="1" ht="9.9499999999999993" customHeight="1" thickTop="1" thickBot="1">
      <c r="B4" s="4"/>
      <c r="C4" s="63"/>
      <c r="D4" s="27"/>
      <c r="E4" s="65"/>
      <c r="F4" s="71"/>
      <c r="G4" s="27"/>
      <c r="H4" s="26"/>
      <c r="I4" s="26"/>
      <c r="J4" s="26"/>
      <c r="K4" s="26"/>
      <c r="L4" s="4"/>
      <c r="M4" s="10"/>
      <c r="N4" s="10"/>
      <c r="O4" s="10"/>
      <c r="P4" s="10"/>
      <c r="Q4" s="94"/>
      <c r="R4" s="94"/>
      <c r="S4" s="94"/>
      <c r="T4" s="10"/>
      <c r="U4" s="10"/>
      <c r="V4" s="10"/>
      <c r="W4" s="10"/>
      <c r="X4" s="10"/>
      <c r="Y4" s="10"/>
      <c r="Z4" s="10"/>
      <c r="AA4" s="10"/>
      <c r="AB4" s="10"/>
      <c r="AC4" s="10"/>
    </row>
    <row r="5" spans="1:29" s="18" customFormat="1" ht="19.5" thickTop="1" thickBot="1">
      <c r="B5" s="3"/>
      <c r="C5" s="148"/>
      <c r="D5" s="148"/>
      <c r="E5" s="66" t="s">
        <v>75</v>
      </c>
      <c r="F5" s="375"/>
      <c r="G5" s="376"/>
      <c r="H5" s="376"/>
      <c r="I5" s="376"/>
      <c r="J5" s="376"/>
      <c r="K5" s="376"/>
      <c r="L5" s="377"/>
      <c r="M5" s="58" t="s">
        <v>82</v>
      </c>
      <c r="N5" s="3"/>
      <c r="O5" s="4"/>
      <c r="P5" s="4"/>
      <c r="Q5" s="95"/>
      <c r="R5" s="95"/>
      <c r="S5" s="93"/>
      <c r="T5" s="3"/>
      <c r="U5" s="3"/>
      <c r="V5" s="3"/>
      <c r="W5" s="3"/>
      <c r="X5" s="3"/>
      <c r="Y5" s="3"/>
      <c r="Z5" s="3"/>
      <c r="AA5" s="3"/>
      <c r="AB5" s="3"/>
      <c r="AC5" s="3"/>
    </row>
    <row r="6" spans="1:29" s="18" customFormat="1" ht="9.9499999999999993" customHeight="1" thickTop="1" thickBot="1">
      <c r="B6" s="4"/>
      <c r="C6" s="63"/>
      <c r="D6" s="27"/>
      <c r="E6" s="65"/>
      <c r="F6" s="71"/>
      <c r="G6" s="27"/>
      <c r="H6" s="26"/>
      <c r="I6" s="26"/>
      <c r="J6" s="26"/>
      <c r="K6" s="26"/>
      <c r="L6" s="4"/>
      <c r="M6" s="10"/>
      <c r="N6" s="10"/>
      <c r="O6" s="10"/>
      <c r="P6" s="10"/>
      <c r="Q6" s="94"/>
      <c r="R6" s="94"/>
      <c r="S6" s="94"/>
      <c r="T6" s="10"/>
      <c r="U6" s="10"/>
      <c r="V6" s="10"/>
      <c r="W6" s="10"/>
      <c r="X6" s="10"/>
      <c r="Y6" s="10"/>
      <c r="Z6" s="10"/>
      <c r="AA6" s="10"/>
      <c r="AB6" s="10"/>
      <c r="AC6" s="10"/>
    </row>
    <row r="7" spans="1:29" s="18" customFormat="1" ht="19.5" thickTop="1" thickBot="1">
      <c r="B7" s="3"/>
      <c r="C7" s="148"/>
      <c r="D7" s="148"/>
      <c r="E7" s="66" t="s">
        <v>76</v>
      </c>
      <c r="F7" s="375"/>
      <c r="G7" s="376"/>
      <c r="H7" s="376"/>
      <c r="I7" s="376"/>
      <c r="J7" s="376"/>
      <c r="K7" s="376"/>
      <c r="L7" s="377"/>
      <c r="M7" s="58" t="s">
        <v>69</v>
      </c>
      <c r="N7" s="3"/>
      <c r="O7" s="4"/>
      <c r="P7" s="4"/>
      <c r="Q7" s="95"/>
      <c r="R7" s="95"/>
      <c r="S7" s="93"/>
      <c r="T7" s="3"/>
      <c r="U7" s="3"/>
      <c r="V7" s="3"/>
      <c r="W7" s="3"/>
      <c r="X7" s="3"/>
      <c r="Y7" s="3"/>
      <c r="Z7" s="3"/>
      <c r="AA7" s="3"/>
      <c r="AB7" s="3"/>
      <c r="AC7" s="3"/>
    </row>
    <row r="8" spans="1:29" ht="6" customHeight="1" thickTop="1">
      <c r="A8" s="5"/>
      <c r="B8" s="4"/>
      <c r="C8" s="4"/>
      <c r="D8" s="4"/>
      <c r="E8" s="4"/>
      <c r="F8" s="4"/>
      <c r="G8" s="4"/>
      <c r="H8" s="4"/>
      <c r="I8" s="4"/>
      <c r="J8" s="4"/>
      <c r="K8" s="4"/>
      <c r="Q8" s="94"/>
      <c r="R8" s="94"/>
      <c r="S8" s="94"/>
    </row>
    <row r="9" spans="1:29" s="7" customFormat="1" ht="6" customHeight="1" thickBot="1">
      <c r="E9" s="18"/>
      <c r="F9" s="11"/>
      <c r="G9" s="18"/>
      <c r="I9" s="18"/>
      <c r="J9" s="18"/>
      <c r="K9" s="6"/>
      <c r="M9" s="18"/>
      <c r="N9" s="18"/>
      <c r="P9" s="21"/>
      <c r="Q9" s="96"/>
      <c r="R9" s="96"/>
      <c r="S9" s="96"/>
    </row>
    <row r="10" spans="1:29" s="19" customFormat="1" ht="33" customHeight="1" thickTop="1" thickBot="1">
      <c r="A10" s="22" t="s">
        <v>71</v>
      </c>
      <c r="B10" s="13"/>
      <c r="C10" s="13"/>
      <c r="D10" s="219"/>
      <c r="E10" s="372" t="s">
        <v>46</v>
      </c>
      <c r="F10" s="373"/>
      <c r="G10" s="373"/>
      <c r="H10" s="374"/>
      <c r="I10" s="419" t="str">
        <f>IF(B13="","",AVERAGE(B13:P13))</f>
        <v/>
      </c>
      <c r="Q10" s="97"/>
      <c r="R10" s="97"/>
      <c r="S10" s="97"/>
    </row>
    <row r="11" spans="1:29" ht="21" customHeight="1">
      <c r="A11" s="4"/>
      <c r="B11" s="4"/>
      <c r="C11" s="4"/>
      <c r="D11" s="4"/>
      <c r="E11" s="4"/>
      <c r="F11" s="4"/>
      <c r="G11" s="4"/>
      <c r="H11" s="4"/>
      <c r="I11" s="4"/>
      <c r="J11" s="4"/>
      <c r="K11" s="4"/>
      <c r="L11" s="4"/>
      <c r="M11" s="4"/>
      <c r="N11" s="4"/>
      <c r="O11" s="4"/>
      <c r="Q11" s="98"/>
      <c r="R11" s="98"/>
      <c r="S11" s="98"/>
    </row>
    <row r="12" spans="1:29" s="23" customFormat="1" ht="31.5">
      <c r="A12" s="14" t="s">
        <v>43</v>
      </c>
      <c r="B12" s="220" t="s">
        <v>362</v>
      </c>
      <c r="C12" s="220" t="s">
        <v>362</v>
      </c>
      <c r="D12" s="220" t="s">
        <v>362</v>
      </c>
      <c r="E12" s="220" t="s">
        <v>362</v>
      </c>
      <c r="F12" s="220" t="s">
        <v>362</v>
      </c>
      <c r="G12" s="220" t="s">
        <v>362</v>
      </c>
      <c r="H12" s="220" t="s">
        <v>362</v>
      </c>
      <c r="I12" s="220" t="s">
        <v>362</v>
      </c>
      <c r="J12" s="220" t="s">
        <v>362</v>
      </c>
      <c r="K12" s="220" t="s">
        <v>362</v>
      </c>
      <c r="L12" s="220" t="s">
        <v>362</v>
      </c>
      <c r="M12" s="220" t="s">
        <v>362</v>
      </c>
      <c r="N12" s="220" t="s">
        <v>362</v>
      </c>
      <c r="O12" s="220" t="s">
        <v>362</v>
      </c>
      <c r="P12" s="220" t="s">
        <v>362</v>
      </c>
      <c r="Q12" s="99"/>
      <c r="R12" s="99"/>
      <c r="S12" s="99"/>
    </row>
    <row r="13" spans="1:29" s="24" customFormat="1" ht="31.5">
      <c r="A13" s="8" t="s">
        <v>70</v>
      </c>
      <c r="B13" s="221"/>
      <c r="C13" s="221"/>
      <c r="D13" s="221"/>
      <c r="E13" s="221"/>
      <c r="F13" s="221"/>
      <c r="G13" s="221"/>
      <c r="H13" s="221"/>
      <c r="I13" s="221"/>
      <c r="J13" s="221"/>
      <c r="K13" s="221"/>
      <c r="L13" s="221"/>
      <c r="M13" s="221"/>
      <c r="N13" s="221"/>
      <c r="O13" s="221"/>
      <c r="P13" s="222"/>
      <c r="Q13" s="100"/>
      <c r="R13" s="101"/>
      <c r="S13" s="101"/>
    </row>
    <row r="14" spans="1:29" s="17" customFormat="1" ht="24.95" customHeight="1">
      <c r="A14" s="15" t="s">
        <v>44</v>
      </c>
      <c r="B14" s="16" t="str">
        <f>IF(B13=0,"",(($D$10*$D$10)/(B13*B13))*5)</f>
        <v/>
      </c>
      <c r="C14" s="16" t="str">
        <f t="shared" ref="C14:P14" si="0">IF(C13=0,"",(($D$10*$D$10)/(C13*C13))*5)</f>
        <v/>
      </c>
      <c r="D14" s="16" t="str">
        <f t="shared" si="0"/>
        <v/>
      </c>
      <c r="E14" s="16" t="str">
        <f t="shared" si="0"/>
        <v/>
      </c>
      <c r="F14" s="16" t="str">
        <f t="shared" si="0"/>
        <v/>
      </c>
      <c r="G14" s="16" t="str">
        <f t="shared" si="0"/>
        <v/>
      </c>
      <c r="H14" s="16" t="str">
        <f t="shared" si="0"/>
        <v/>
      </c>
      <c r="I14" s="16" t="str">
        <f t="shared" si="0"/>
        <v/>
      </c>
      <c r="J14" s="16" t="str">
        <f t="shared" si="0"/>
        <v/>
      </c>
      <c r="K14" s="16" t="str">
        <f t="shared" si="0"/>
        <v/>
      </c>
      <c r="L14" s="16" t="str">
        <f t="shared" si="0"/>
        <v/>
      </c>
      <c r="M14" s="16" t="str">
        <f t="shared" si="0"/>
        <v/>
      </c>
      <c r="N14" s="16" t="str">
        <f t="shared" si="0"/>
        <v/>
      </c>
      <c r="O14" s="16" t="str">
        <f t="shared" si="0"/>
        <v/>
      </c>
      <c r="P14" s="16" t="str">
        <f t="shared" si="0"/>
        <v/>
      </c>
      <c r="Q14" s="102"/>
      <c r="R14" s="103"/>
      <c r="S14" s="104"/>
    </row>
    <row r="15" spans="1:29" s="9" customFormat="1" ht="7.5" customHeight="1">
      <c r="L15" s="1" t="e">
        <f>#REF!</f>
        <v>#REF!</v>
      </c>
      <c r="M15" s="1"/>
      <c r="N15" s="1"/>
    </row>
    <row r="16" spans="1:29" ht="5.25" customHeight="1">
      <c r="L16" s="2">
        <v>0</v>
      </c>
      <c r="M16" s="2">
        <v>4</v>
      </c>
      <c r="N16" s="2"/>
      <c r="Q16" s="94"/>
      <c r="R16" s="94"/>
      <c r="S16" s="94"/>
    </row>
    <row r="17" spans="12:19">
      <c r="L17" s="1" t="e">
        <f>#REF!</f>
        <v>#REF!</v>
      </c>
      <c r="M17" s="1" t="e">
        <f>#REF!</f>
        <v>#REF!</v>
      </c>
      <c r="N17" s="1" t="s">
        <v>45</v>
      </c>
      <c r="Q17" s="94"/>
      <c r="R17" s="94"/>
      <c r="S17" s="94"/>
    </row>
    <row r="18" spans="12:19">
      <c r="L18" s="2">
        <v>0</v>
      </c>
      <c r="M18" s="2">
        <v>4</v>
      </c>
      <c r="N18" s="2"/>
      <c r="Q18" s="94"/>
      <c r="R18" s="94"/>
      <c r="S18" s="94"/>
    </row>
    <row r="19" spans="12:19">
      <c r="L19" s="2"/>
      <c r="M19" s="2"/>
      <c r="N19" s="2"/>
      <c r="Q19" s="94"/>
      <c r="R19" s="94"/>
      <c r="S19" s="94"/>
    </row>
    <row r="20" spans="12:19">
      <c r="L20" s="12"/>
      <c r="M20" s="12"/>
      <c r="N20" s="12"/>
      <c r="Q20" s="94"/>
      <c r="R20" s="94"/>
      <c r="S20" s="94"/>
    </row>
    <row r="21" spans="12:19">
      <c r="L21" s="12"/>
      <c r="M21" s="12"/>
      <c r="N21" s="12"/>
      <c r="Q21" s="94"/>
      <c r="R21" s="94"/>
      <c r="S21" s="94"/>
    </row>
    <row r="22" spans="12:19">
      <c r="L22" s="12"/>
      <c r="M22" s="12"/>
      <c r="N22" s="12"/>
      <c r="Q22" s="94"/>
      <c r="R22" s="94"/>
      <c r="S22" s="94"/>
    </row>
    <row r="23" spans="12:19">
      <c r="L23" s="12"/>
      <c r="M23" s="12"/>
      <c r="N23" s="12"/>
    </row>
    <row r="24" spans="12:19">
      <c r="L24" s="12"/>
      <c r="M24" s="12"/>
      <c r="N24" s="12"/>
    </row>
    <row r="33" spans="1:11" ht="13.5" thickBot="1"/>
    <row r="34" spans="1:11" s="18" customFormat="1" ht="16.5" thickBot="1">
      <c r="B34" s="105" t="s">
        <v>79</v>
      </c>
      <c r="C34" s="369" t="s">
        <v>203</v>
      </c>
      <c r="D34" s="370"/>
      <c r="E34" s="370"/>
      <c r="F34" s="371"/>
      <c r="G34" s="106"/>
      <c r="H34" s="106"/>
      <c r="I34" s="106"/>
      <c r="J34" s="106"/>
      <c r="K34" s="106"/>
    </row>
    <row r="37" spans="1:11" ht="13.5" thickBot="1"/>
    <row r="38" spans="1:11" ht="33" thickTop="1" thickBot="1">
      <c r="A38" s="107" t="s">
        <v>80</v>
      </c>
      <c r="B38" s="108"/>
      <c r="C38" s="108"/>
      <c r="D38" s="108"/>
      <c r="E38" s="109"/>
      <c r="F38" s="109"/>
      <c r="G38" s="218">
        <v>0.25</v>
      </c>
      <c r="H38" s="110" t="s">
        <v>81</v>
      </c>
      <c r="I38" s="111"/>
      <c r="J38" s="112"/>
      <c r="K38" s="113" t="str">
        <f>IF(I10="","",I10-(I10*G38))</f>
        <v/>
      </c>
    </row>
  </sheetData>
  <sheetProtection sheet="1" objects="1" scenarios="1"/>
  <mergeCells count="6">
    <mergeCell ref="C34:F34"/>
    <mergeCell ref="E10:H10"/>
    <mergeCell ref="F1:L1"/>
    <mergeCell ref="F3:L3"/>
    <mergeCell ref="F5:L5"/>
    <mergeCell ref="F7:L7"/>
  </mergeCells>
  <phoneticPr fontId="0" type="noConversion"/>
  <printOptions horizontalCentered="1"/>
  <pageMargins left="0.47244094488188981" right="0.39370078740157483" top="1.21" bottom="0.39370078740157483" header="0.27559055118110237" footer="0.31496062992125984"/>
  <pageSetup paperSize="9" scale="54" orientation="landscape" verticalDpi="4294967295" r:id="rId1"/>
  <headerFooter alignWithMargins="0">
    <oddHeader>&amp;C&amp;"Arial,Gras"&amp;24
&amp;20NOTATION DES OFFRES  APRES  VERIFICATION
(correspond à la méthode de notation T2 " au carré ")&amp;R&amp;"Arial,Gras"&amp;18Annexe&amp;14 &amp;24V2</oddHeader>
    <oddFooter>&amp;L&amp;"Arial,Gras"&amp;14CROMP&amp;C&amp;"Arial,Gras"&amp;28&amp;A
&amp;10ARC_FORMULAIRE_4535 - CIT-S 15.04.14&amp;R&amp;"Arial,Gras"&amp;14Version du 13 avril 2006</oddFooter>
  </headerFooter>
  <drawing r:id="rId2"/>
</worksheet>
</file>

<file path=xl/worksheets/sheet5.xml><?xml version="1.0" encoding="utf-8"?>
<worksheet xmlns="http://schemas.openxmlformats.org/spreadsheetml/2006/main" xmlns:r="http://schemas.openxmlformats.org/officeDocument/2006/relationships">
  <dimension ref="A1:AH70"/>
  <sheetViews>
    <sheetView zoomScale="80" zoomScaleNormal="80" workbookViewId="0">
      <selection activeCell="E3" sqref="E3"/>
    </sheetView>
  </sheetViews>
  <sheetFormatPr baseColWidth="10" defaultRowHeight="12.75"/>
  <cols>
    <col min="1" max="1" width="20" style="10" customWidth="1"/>
    <col min="2" max="11" width="14.7109375" style="285" customWidth="1"/>
    <col min="12" max="12" width="10.42578125" style="285" customWidth="1"/>
    <col min="13" max="16" width="14.7109375" style="285" customWidth="1"/>
    <col min="17" max="17" width="11.7109375" style="286" hidden="1" customWidth="1"/>
    <col min="18" max="19" width="0" style="286" hidden="1" customWidth="1"/>
    <col min="20" max="256" width="11.42578125" style="285"/>
    <col min="257" max="257" width="20" style="285" customWidth="1"/>
    <col min="258" max="272" width="14.7109375" style="285" customWidth="1"/>
    <col min="273" max="273" width="11.7109375" style="285" customWidth="1"/>
    <col min="274" max="512" width="11.42578125" style="285"/>
    <col min="513" max="513" width="20" style="285" customWidth="1"/>
    <col min="514" max="528" width="14.7109375" style="285" customWidth="1"/>
    <col min="529" max="529" width="11.7109375" style="285" customWidth="1"/>
    <col min="530" max="768" width="11.42578125" style="285"/>
    <col min="769" max="769" width="20" style="285" customWidth="1"/>
    <col min="770" max="784" width="14.7109375" style="285" customWidth="1"/>
    <col min="785" max="785" width="11.7109375" style="285" customWidth="1"/>
    <col min="786" max="1024" width="11.42578125" style="285"/>
    <col min="1025" max="1025" width="20" style="285" customWidth="1"/>
    <col min="1026" max="1040" width="14.7109375" style="285" customWidth="1"/>
    <col min="1041" max="1041" width="11.7109375" style="285" customWidth="1"/>
    <col min="1042" max="1280" width="11.42578125" style="285"/>
    <col min="1281" max="1281" width="20" style="285" customWidth="1"/>
    <col min="1282" max="1296" width="14.7109375" style="285" customWidth="1"/>
    <col min="1297" max="1297" width="11.7109375" style="285" customWidth="1"/>
    <col min="1298" max="1536" width="11.42578125" style="285"/>
    <col min="1537" max="1537" width="20" style="285" customWidth="1"/>
    <col min="1538" max="1552" width="14.7109375" style="285" customWidth="1"/>
    <col min="1553" max="1553" width="11.7109375" style="285" customWidth="1"/>
    <col min="1554" max="1792" width="11.42578125" style="285"/>
    <col min="1793" max="1793" width="20" style="285" customWidth="1"/>
    <col min="1794" max="1808" width="14.7109375" style="285" customWidth="1"/>
    <col min="1809" max="1809" width="11.7109375" style="285" customWidth="1"/>
    <col min="1810" max="2048" width="11.42578125" style="285"/>
    <col min="2049" max="2049" width="20" style="285" customWidth="1"/>
    <col min="2050" max="2064" width="14.7109375" style="285" customWidth="1"/>
    <col min="2065" max="2065" width="11.7109375" style="285" customWidth="1"/>
    <col min="2066" max="2304" width="11.42578125" style="285"/>
    <col min="2305" max="2305" width="20" style="285" customWidth="1"/>
    <col min="2306" max="2320" width="14.7109375" style="285" customWidth="1"/>
    <col min="2321" max="2321" width="11.7109375" style="285" customWidth="1"/>
    <col min="2322" max="2560" width="11.42578125" style="285"/>
    <col min="2561" max="2561" width="20" style="285" customWidth="1"/>
    <col min="2562" max="2576" width="14.7109375" style="285" customWidth="1"/>
    <col min="2577" max="2577" width="11.7109375" style="285" customWidth="1"/>
    <col min="2578" max="2816" width="11.42578125" style="285"/>
    <col min="2817" max="2817" width="20" style="285" customWidth="1"/>
    <col min="2818" max="2832" width="14.7109375" style="285" customWidth="1"/>
    <col min="2833" max="2833" width="11.7109375" style="285" customWidth="1"/>
    <col min="2834" max="3072" width="11.42578125" style="285"/>
    <col min="3073" max="3073" width="20" style="285" customWidth="1"/>
    <col min="3074" max="3088" width="14.7109375" style="285" customWidth="1"/>
    <col min="3089" max="3089" width="11.7109375" style="285" customWidth="1"/>
    <col min="3090" max="3328" width="11.42578125" style="285"/>
    <col min="3329" max="3329" width="20" style="285" customWidth="1"/>
    <col min="3330" max="3344" width="14.7109375" style="285" customWidth="1"/>
    <col min="3345" max="3345" width="11.7109375" style="285" customWidth="1"/>
    <col min="3346" max="3584" width="11.42578125" style="285"/>
    <col min="3585" max="3585" width="20" style="285" customWidth="1"/>
    <col min="3586" max="3600" width="14.7109375" style="285" customWidth="1"/>
    <col min="3601" max="3601" width="11.7109375" style="285" customWidth="1"/>
    <col min="3602" max="3840" width="11.42578125" style="285"/>
    <col min="3841" max="3841" width="20" style="285" customWidth="1"/>
    <col min="3842" max="3856" width="14.7109375" style="285" customWidth="1"/>
    <col min="3857" max="3857" width="11.7109375" style="285" customWidth="1"/>
    <col min="3858" max="4096" width="11.42578125" style="285"/>
    <col min="4097" max="4097" width="20" style="285" customWidth="1"/>
    <col min="4098" max="4112" width="14.7109375" style="285" customWidth="1"/>
    <col min="4113" max="4113" width="11.7109375" style="285" customWidth="1"/>
    <col min="4114" max="4352" width="11.42578125" style="285"/>
    <col min="4353" max="4353" width="20" style="285" customWidth="1"/>
    <col min="4354" max="4368" width="14.7109375" style="285" customWidth="1"/>
    <col min="4369" max="4369" width="11.7109375" style="285" customWidth="1"/>
    <col min="4370" max="4608" width="11.42578125" style="285"/>
    <col min="4609" max="4609" width="20" style="285" customWidth="1"/>
    <col min="4610" max="4624" width="14.7109375" style="285" customWidth="1"/>
    <col min="4625" max="4625" width="11.7109375" style="285" customWidth="1"/>
    <col min="4626" max="4864" width="11.42578125" style="285"/>
    <col min="4865" max="4865" width="20" style="285" customWidth="1"/>
    <col min="4866" max="4880" width="14.7109375" style="285" customWidth="1"/>
    <col min="4881" max="4881" width="11.7109375" style="285" customWidth="1"/>
    <col min="4882" max="5120" width="11.42578125" style="285"/>
    <col min="5121" max="5121" width="20" style="285" customWidth="1"/>
    <col min="5122" max="5136" width="14.7109375" style="285" customWidth="1"/>
    <col min="5137" max="5137" width="11.7109375" style="285" customWidth="1"/>
    <col min="5138" max="5376" width="11.42578125" style="285"/>
    <col min="5377" max="5377" width="20" style="285" customWidth="1"/>
    <col min="5378" max="5392" width="14.7109375" style="285" customWidth="1"/>
    <col min="5393" max="5393" width="11.7109375" style="285" customWidth="1"/>
    <col min="5394" max="5632" width="11.42578125" style="285"/>
    <col min="5633" max="5633" width="20" style="285" customWidth="1"/>
    <col min="5634" max="5648" width="14.7109375" style="285" customWidth="1"/>
    <col min="5649" max="5649" width="11.7109375" style="285" customWidth="1"/>
    <col min="5650" max="5888" width="11.42578125" style="285"/>
    <col min="5889" max="5889" width="20" style="285" customWidth="1"/>
    <col min="5890" max="5904" width="14.7109375" style="285" customWidth="1"/>
    <col min="5905" max="5905" width="11.7109375" style="285" customWidth="1"/>
    <col min="5906" max="6144" width="11.42578125" style="285"/>
    <col min="6145" max="6145" width="20" style="285" customWidth="1"/>
    <col min="6146" max="6160" width="14.7109375" style="285" customWidth="1"/>
    <col min="6161" max="6161" width="11.7109375" style="285" customWidth="1"/>
    <col min="6162" max="6400" width="11.42578125" style="285"/>
    <col min="6401" max="6401" width="20" style="285" customWidth="1"/>
    <col min="6402" max="6416" width="14.7109375" style="285" customWidth="1"/>
    <col min="6417" max="6417" width="11.7109375" style="285" customWidth="1"/>
    <col min="6418" max="6656" width="11.42578125" style="285"/>
    <col min="6657" max="6657" width="20" style="285" customWidth="1"/>
    <col min="6658" max="6672" width="14.7109375" style="285" customWidth="1"/>
    <col min="6673" max="6673" width="11.7109375" style="285" customWidth="1"/>
    <col min="6674" max="6912" width="11.42578125" style="285"/>
    <col min="6913" max="6913" width="20" style="285" customWidth="1"/>
    <col min="6914" max="6928" width="14.7109375" style="285" customWidth="1"/>
    <col min="6929" max="6929" width="11.7109375" style="285" customWidth="1"/>
    <col min="6930" max="7168" width="11.42578125" style="285"/>
    <col min="7169" max="7169" width="20" style="285" customWidth="1"/>
    <col min="7170" max="7184" width="14.7109375" style="285" customWidth="1"/>
    <col min="7185" max="7185" width="11.7109375" style="285" customWidth="1"/>
    <col min="7186" max="7424" width="11.42578125" style="285"/>
    <col min="7425" max="7425" width="20" style="285" customWidth="1"/>
    <col min="7426" max="7440" width="14.7109375" style="285" customWidth="1"/>
    <col min="7441" max="7441" width="11.7109375" style="285" customWidth="1"/>
    <col min="7442" max="7680" width="11.42578125" style="285"/>
    <col min="7681" max="7681" width="20" style="285" customWidth="1"/>
    <col min="7682" max="7696" width="14.7109375" style="285" customWidth="1"/>
    <col min="7697" max="7697" width="11.7109375" style="285" customWidth="1"/>
    <col min="7698" max="7936" width="11.42578125" style="285"/>
    <col min="7937" max="7937" width="20" style="285" customWidth="1"/>
    <col min="7938" max="7952" width="14.7109375" style="285" customWidth="1"/>
    <col min="7953" max="7953" width="11.7109375" style="285" customWidth="1"/>
    <col min="7954" max="8192" width="11.42578125" style="285"/>
    <col min="8193" max="8193" width="20" style="285" customWidth="1"/>
    <col min="8194" max="8208" width="14.7109375" style="285" customWidth="1"/>
    <col min="8209" max="8209" width="11.7109375" style="285" customWidth="1"/>
    <col min="8210" max="8448" width="11.42578125" style="285"/>
    <col min="8449" max="8449" width="20" style="285" customWidth="1"/>
    <col min="8450" max="8464" width="14.7109375" style="285" customWidth="1"/>
    <col min="8465" max="8465" width="11.7109375" style="285" customWidth="1"/>
    <col min="8466" max="8704" width="11.42578125" style="285"/>
    <col min="8705" max="8705" width="20" style="285" customWidth="1"/>
    <col min="8706" max="8720" width="14.7109375" style="285" customWidth="1"/>
    <col min="8721" max="8721" width="11.7109375" style="285" customWidth="1"/>
    <col min="8722" max="8960" width="11.42578125" style="285"/>
    <col min="8961" max="8961" width="20" style="285" customWidth="1"/>
    <col min="8962" max="8976" width="14.7109375" style="285" customWidth="1"/>
    <col min="8977" max="8977" width="11.7109375" style="285" customWidth="1"/>
    <col min="8978" max="9216" width="11.42578125" style="285"/>
    <col min="9217" max="9217" width="20" style="285" customWidth="1"/>
    <col min="9218" max="9232" width="14.7109375" style="285" customWidth="1"/>
    <col min="9233" max="9233" width="11.7109375" style="285" customWidth="1"/>
    <col min="9234" max="9472" width="11.42578125" style="285"/>
    <col min="9473" max="9473" width="20" style="285" customWidth="1"/>
    <col min="9474" max="9488" width="14.7109375" style="285" customWidth="1"/>
    <col min="9489" max="9489" width="11.7109375" style="285" customWidth="1"/>
    <col min="9490" max="9728" width="11.42578125" style="285"/>
    <col min="9729" max="9729" width="20" style="285" customWidth="1"/>
    <col min="9730" max="9744" width="14.7109375" style="285" customWidth="1"/>
    <col min="9745" max="9745" width="11.7109375" style="285" customWidth="1"/>
    <col min="9746" max="9984" width="11.42578125" style="285"/>
    <col min="9985" max="9985" width="20" style="285" customWidth="1"/>
    <col min="9986" max="10000" width="14.7109375" style="285" customWidth="1"/>
    <col min="10001" max="10001" width="11.7109375" style="285" customWidth="1"/>
    <col min="10002" max="10240" width="11.42578125" style="285"/>
    <col min="10241" max="10241" width="20" style="285" customWidth="1"/>
    <col min="10242" max="10256" width="14.7109375" style="285" customWidth="1"/>
    <col min="10257" max="10257" width="11.7109375" style="285" customWidth="1"/>
    <col min="10258" max="10496" width="11.42578125" style="285"/>
    <col min="10497" max="10497" width="20" style="285" customWidth="1"/>
    <col min="10498" max="10512" width="14.7109375" style="285" customWidth="1"/>
    <col min="10513" max="10513" width="11.7109375" style="285" customWidth="1"/>
    <col min="10514" max="10752" width="11.42578125" style="285"/>
    <col min="10753" max="10753" width="20" style="285" customWidth="1"/>
    <col min="10754" max="10768" width="14.7109375" style="285" customWidth="1"/>
    <col min="10769" max="10769" width="11.7109375" style="285" customWidth="1"/>
    <col min="10770" max="11008" width="11.42578125" style="285"/>
    <col min="11009" max="11009" width="20" style="285" customWidth="1"/>
    <col min="11010" max="11024" width="14.7109375" style="285" customWidth="1"/>
    <col min="11025" max="11025" width="11.7109375" style="285" customWidth="1"/>
    <col min="11026" max="11264" width="11.42578125" style="285"/>
    <col min="11265" max="11265" width="20" style="285" customWidth="1"/>
    <col min="11266" max="11280" width="14.7109375" style="285" customWidth="1"/>
    <col min="11281" max="11281" width="11.7109375" style="285" customWidth="1"/>
    <col min="11282" max="11520" width="11.42578125" style="285"/>
    <col min="11521" max="11521" width="20" style="285" customWidth="1"/>
    <col min="11522" max="11536" width="14.7109375" style="285" customWidth="1"/>
    <col min="11537" max="11537" width="11.7109375" style="285" customWidth="1"/>
    <col min="11538" max="11776" width="11.42578125" style="285"/>
    <col min="11777" max="11777" width="20" style="285" customWidth="1"/>
    <col min="11778" max="11792" width="14.7109375" style="285" customWidth="1"/>
    <col min="11793" max="11793" width="11.7109375" style="285" customWidth="1"/>
    <col min="11794" max="12032" width="11.42578125" style="285"/>
    <col min="12033" max="12033" width="20" style="285" customWidth="1"/>
    <col min="12034" max="12048" width="14.7109375" style="285" customWidth="1"/>
    <col min="12049" max="12049" width="11.7109375" style="285" customWidth="1"/>
    <col min="12050" max="12288" width="11.42578125" style="285"/>
    <col min="12289" max="12289" width="20" style="285" customWidth="1"/>
    <col min="12290" max="12304" width="14.7109375" style="285" customWidth="1"/>
    <col min="12305" max="12305" width="11.7109375" style="285" customWidth="1"/>
    <col min="12306" max="12544" width="11.42578125" style="285"/>
    <col min="12545" max="12545" width="20" style="285" customWidth="1"/>
    <col min="12546" max="12560" width="14.7109375" style="285" customWidth="1"/>
    <col min="12561" max="12561" width="11.7109375" style="285" customWidth="1"/>
    <col min="12562" max="12800" width="11.42578125" style="285"/>
    <col min="12801" max="12801" width="20" style="285" customWidth="1"/>
    <col min="12802" max="12816" width="14.7109375" style="285" customWidth="1"/>
    <col min="12817" max="12817" width="11.7109375" style="285" customWidth="1"/>
    <col min="12818" max="13056" width="11.42578125" style="285"/>
    <col min="13057" max="13057" width="20" style="285" customWidth="1"/>
    <col min="13058" max="13072" width="14.7109375" style="285" customWidth="1"/>
    <col min="13073" max="13073" width="11.7109375" style="285" customWidth="1"/>
    <col min="13074" max="13312" width="11.42578125" style="285"/>
    <col min="13313" max="13313" width="20" style="285" customWidth="1"/>
    <col min="13314" max="13328" width="14.7109375" style="285" customWidth="1"/>
    <col min="13329" max="13329" width="11.7109375" style="285" customWidth="1"/>
    <col min="13330" max="13568" width="11.42578125" style="285"/>
    <col min="13569" max="13569" width="20" style="285" customWidth="1"/>
    <col min="13570" max="13584" width="14.7109375" style="285" customWidth="1"/>
    <col min="13585" max="13585" width="11.7109375" style="285" customWidth="1"/>
    <col min="13586" max="13824" width="11.42578125" style="285"/>
    <col min="13825" max="13825" width="20" style="285" customWidth="1"/>
    <col min="13826" max="13840" width="14.7109375" style="285" customWidth="1"/>
    <col min="13841" max="13841" width="11.7109375" style="285" customWidth="1"/>
    <col min="13842" max="14080" width="11.42578125" style="285"/>
    <col min="14081" max="14081" width="20" style="285" customWidth="1"/>
    <col min="14082" max="14096" width="14.7109375" style="285" customWidth="1"/>
    <col min="14097" max="14097" width="11.7109375" style="285" customWidth="1"/>
    <col min="14098" max="14336" width="11.42578125" style="285"/>
    <col min="14337" max="14337" width="20" style="285" customWidth="1"/>
    <col min="14338" max="14352" width="14.7109375" style="285" customWidth="1"/>
    <col min="14353" max="14353" width="11.7109375" style="285" customWidth="1"/>
    <col min="14354" max="14592" width="11.42578125" style="285"/>
    <col min="14593" max="14593" width="20" style="285" customWidth="1"/>
    <col min="14594" max="14608" width="14.7109375" style="285" customWidth="1"/>
    <col min="14609" max="14609" width="11.7109375" style="285" customWidth="1"/>
    <col min="14610" max="14848" width="11.42578125" style="285"/>
    <col min="14849" max="14849" width="20" style="285" customWidth="1"/>
    <col min="14850" max="14864" width="14.7109375" style="285" customWidth="1"/>
    <col min="14865" max="14865" width="11.7109375" style="285" customWidth="1"/>
    <col min="14866" max="15104" width="11.42578125" style="285"/>
    <col min="15105" max="15105" width="20" style="285" customWidth="1"/>
    <col min="15106" max="15120" width="14.7109375" style="285" customWidth="1"/>
    <col min="15121" max="15121" width="11.7109375" style="285" customWidth="1"/>
    <col min="15122" max="15360" width="11.42578125" style="285"/>
    <col min="15361" max="15361" width="20" style="285" customWidth="1"/>
    <col min="15362" max="15376" width="14.7109375" style="285" customWidth="1"/>
    <col min="15377" max="15377" width="11.7109375" style="285" customWidth="1"/>
    <col min="15378" max="15616" width="11.42578125" style="285"/>
    <col min="15617" max="15617" width="20" style="285" customWidth="1"/>
    <col min="15618" max="15632" width="14.7109375" style="285" customWidth="1"/>
    <col min="15633" max="15633" width="11.7109375" style="285" customWidth="1"/>
    <col min="15634" max="15872" width="11.42578125" style="285"/>
    <col min="15873" max="15873" width="20" style="285" customWidth="1"/>
    <col min="15874" max="15888" width="14.7109375" style="285" customWidth="1"/>
    <col min="15889" max="15889" width="11.7109375" style="285" customWidth="1"/>
    <col min="15890" max="16128" width="11.42578125" style="285"/>
    <col min="16129" max="16129" width="20" style="285" customWidth="1"/>
    <col min="16130" max="16144" width="14.7109375" style="285" customWidth="1"/>
    <col min="16145" max="16145" width="11.7109375" style="285" customWidth="1"/>
    <col min="16146" max="16384" width="11.42578125" style="285"/>
  </cols>
  <sheetData>
    <row r="1" spans="1:34" s="18" customFormat="1" ht="16.5" thickTop="1" thickBot="1">
      <c r="A1" s="310" t="s">
        <v>103</v>
      </c>
      <c r="B1" s="3"/>
      <c r="C1" s="148"/>
      <c r="D1" s="148"/>
      <c r="H1" s="307" t="s">
        <v>73</v>
      </c>
      <c r="I1" s="378" t="str">
        <f>IF('Notation du prix'!F1="","",'Notation du prix'!F1)</f>
        <v/>
      </c>
      <c r="J1" s="379"/>
      <c r="K1" s="379"/>
      <c r="L1" s="379"/>
      <c r="M1" s="379"/>
      <c r="N1" s="379"/>
      <c r="O1" s="380"/>
      <c r="P1" s="58"/>
      <c r="Q1" s="93"/>
      <c r="R1" s="93"/>
      <c r="S1" s="93"/>
      <c r="T1" s="3"/>
      <c r="U1" s="3"/>
      <c r="V1" s="3"/>
      <c r="W1" s="3"/>
      <c r="X1" s="3"/>
      <c r="Y1" s="3"/>
      <c r="Z1" s="3"/>
      <c r="AA1" s="3"/>
      <c r="AB1" s="3"/>
      <c r="AC1" s="3"/>
    </row>
    <row r="2" spans="1:34" s="18" customFormat="1" ht="9.9499999999999993" customHeight="1" thickTop="1" thickBot="1">
      <c r="B2" s="4"/>
      <c r="C2" s="63"/>
      <c r="D2" s="25"/>
      <c r="H2" s="308"/>
      <c r="I2" s="70"/>
      <c r="J2" s="25"/>
      <c r="K2" s="4"/>
      <c r="L2" s="4"/>
      <c r="M2" s="4"/>
      <c r="N2" s="4"/>
      <c r="O2" s="4"/>
      <c r="P2" s="10"/>
      <c r="Q2" s="94"/>
      <c r="R2" s="94"/>
      <c r="S2" s="94"/>
      <c r="T2" s="10"/>
      <c r="U2" s="10"/>
      <c r="V2" s="10"/>
      <c r="W2" s="10"/>
      <c r="X2" s="10"/>
      <c r="Y2" s="10"/>
      <c r="Z2" s="10"/>
      <c r="AA2" s="10"/>
      <c r="AB2" s="10"/>
      <c r="AC2" s="10"/>
    </row>
    <row r="3" spans="1:34" s="18" customFormat="1" ht="16.5" thickTop="1" thickBot="1">
      <c r="A3" s="311" t="s">
        <v>143</v>
      </c>
      <c r="B3" s="3"/>
      <c r="C3" s="148"/>
      <c r="D3" s="148"/>
      <c r="H3" s="307" t="s">
        <v>74</v>
      </c>
      <c r="I3" s="378" t="str">
        <f>IF('Notation du prix'!F3="","",'Notation du prix'!F3)</f>
        <v/>
      </c>
      <c r="J3" s="379"/>
      <c r="K3" s="379"/>
      <c r="L3" s="379"/>
      <c r="M3" s="379"/>
      <c r="N3" s="379"/>
      <c r="O3" s="380"/>
      <c r="P3" s="58"/>
      <c r="Q3" s="93"/>
      <c r="R3" s="93"/>
      <c r="S3" s="93"/>
      <c r="T3" s="3"/>
      <c r="U3" s="3"/>
      <c r="V3" s="3"/>
      <c r="W3" s="3"/>
      <c r="X3" s="3"/>
      <c r="Y3" s="3"/>
      <c r="Z3" s="3"/>
      <c r="AA3" s="3"/>
      <c r="AB3" s="3"/>
      <c r="AC3" s="3"/>
    </row>
    <row r="4" spans="1:34" s="18" customFormat="1" ht="9.9499999999999993" customHeight="1" thickTop="1" thickBot="1">
      <c r="B4" s="4"/>
      <c r="C4" s="63"/>
      <c r="D4" s="27"/>
      <c r="H4" s="308"/>
      <c r="I4"/>
      <c r="J4"/>
      <c r="K4"/>
      <c r="L4"/>
      <c r="M4"/>
      <c r="N4"/>
      <c r="O4"/>
      <c r="P4" s="10"/>
      <c r="Q4" s="94"/>
      <c r="R4" s="94"/>
      <c r="S4" s="94"/>
      <c r="T4" s="10"/>
      <c r="U4" s="10"/>
      <c r="V4" s="10"/>
      <c r="W4" s="10"/>
      <c r="X4" s="10"/>
      <c r="Y4" s="10"/>
      <c r="Z4" s="10"/>
      <c r="AA4" s="10"/>
      <c r="AB4" s="10"/>
      <c r="AC4" s="10"/>
    </row>
    <row r="5" spans="1:34" s="18" customFormat="1" ht="16.5" thickTop="1" thickBot="1">
      <c r="A5" s="310" t="s">
        <v>371</v>
      </c>
      <c r="B5" s="3"/>
      <c r="C5" s="148"/>
      <c r="D5" s="148"/>
      <c r="H5" s="309" t="s">
        <v>75</v>
      </c>
      <c r="I5" s="378" t="str">
        <f>IF('Notation du prix'!F5="","",'Notation du prix'!F5)</f>
        <v/>
      </c>
      <c r="J5" s="379"/>
      <c r="K5" s="379"/>
      <c r="L5" s="379"/>
      <c r="M5" s="379"/>
      <c r="N5" s="379"/>
      <c r="O5" s="380"/>
      <c r="P5" s="58"/>
      <c r="Q5" s="95"/>
      <c r="R5" s="95"/>
      <c r="S5" s="93"/>
      <c r="T5" s="3"/>
      <c r="U5" s="3"/>
      <c r="V5" s="3"/>
      <c r="W5" s="3"/>
      <c r="X5" s="3"/>
      <c r="Y5" s="3"/>
      <c r="Z5" s="3"/>
      <c r="AA5" s="3"/>
      <c r="AB5" s="3"/>
      <c r="AC5" s="3"/>
    </row>
    <row r="6" spans="1:34" s="18" customFormat="1" ht="9.9499999999999993" customHeight="1" thickTop="1" thickBot="1">
      <c r="B6" s="4"/>
      <c r="C6" s="63"/>
      <c r="D6" s="27"/>
      <c r="H6" s="308"/>
      <c r="I6"/>
      <c r="J6"/>
      <c r="K6"/>
      <c r="L6"/>
      <c r="M6"/>
      <c r="N6"/>
      <c r="O6"/>
      <c r="P6" s="10"/>
      <c r="Q6" s="94"/>
      <c r="R6" s="94"/>
      <c r="S6" s="94"/>
      <c r="T6" s="10"/>
      <c r="U6" s="10"/>
      <c r="V6" s="10"/>
      <c r="W6" s="10"/>
      <c r="X6" s="10"/>
      <c r="Y6" s="10"/>
      <c r="Z6" s="10"/>
      <c r="AA6" s="10"/>
      <c r="AB6" s="10"/>
      <c r="AC6" s="10"/>
    </row>
    <row r="7" spans="1:34" s="18" customFormat="1" ht="16.5" thickTop="1" thickBot="1">
      <c r="B7" s="3"/>
      <c r="C7" s="148"/>
      <c r="D7" s="148"/>
      <c r="H7" s="309" t="s">
        <v>76</v>
      </c>
      <c r="I7" s="378" t="str">
        <f>IF('Notation du prix'!F7="","",'Notation du prix'!F7)</f>
        <v/>
      </c>
      <c r="J7" s="379"/>
      <c r="K7" s="379"/>
      <c r="L7" s="379"/>
      <c r="M7" s="379"/>
      <c r="N7" s="379"/>
      <c r="O7" s="380"/>
      <c r="P7" s="58"/>
      <c r="Q7" s="95"/>
      <c r="R7" s="95"/>
      <c r="S7" s="93"/>
      <c r="T7" s="3"/>
      <c r="U7" s="3"/>
      <c r="V7" s="3"/>
      <c r="W7" s="3"/>
      <c r="X7" s="3"/>
      <c r="Y7" s="3"/>
      <c r="Z7" s="3"/>
      <c r="AA7" s="3"/>
      <c r="AB7" s="3"/>
      <c r="AC7" s="3"/>
    </row>
    <row r="8" spans="1:34" s="10" customFormat="1" ht="6" customHeight="1" thickTop="1">
      <c r="A8" s="5"/>
      <c r="B8" s="4"/>
      <c r="C8" s="4"/>
      <c r="D8" s="4"/>
      <c r="H8" s="4"/>
      <c r="I8" s="4"/>
      <c r="J8" s="4"/>
      <c r="K8" s="4"/>
      <c r="L8" s="4"/>
      <c r="M8" s="4"/>
      <c r="N8" s="4"/>
      <c r="Q8" s="94"/>
      <c r="R8" s="94"/>
      <c r="S8" s="94"/>
    </row>
    <row r="9" spans="1:34" s="244" customFormat="1" ht="11.25" customHeight="1" thickBot="1">
      <c r="A9" s="241"/>
      <c r="B9" s="242"/>
      <c r="C9" s="242"/>
      <c r="D9" s="242"/>
      <c r="E9" s="242"/>
      <c r="F9" s="242"/>
      <c r="G9" s="242"/>
      <c r="H9" s="242"/>
      <c r="I9" s="242"/>
      <c r="J9" s="242"/>
      <c r="K9" s="242"/>
      <c r="L9" s="242"/>
      <c r="M9" s="242"/>
      <c r="N9" s="242"/>
      <c r="O9" s="242"/>
      <c r="P9" s="242"/>
      <c r="Q9" s="243"/>
      <c r="R9" s="243"/>
      <c r="S9" s="243"/>
    </row>
    <row r="10" spans="1:34" s="256" customFormat="1" ht="33" customHeight="1" thickTop="1" thickBot="1">
      <c r="A10" s="245" t="s">
        <v>231</v>
      </c>
      <c r="B10" s="246"/>
      <c r="C10" s="247"/>
      <c r="D10" s="247"/>
      <c r="E10" s="247"/>
      <c r="F10" s="247"/>
      <c r="G10" s="247"/>
      <c r="H10" s="247"/>
      <c r="I10" s="247"/>
      <c r="J10" s="248"/>
      <c r="K10" s="248"/>
      <c r="L10" s="219"/>
      <c r="M10" s="249" t="s">
        <v>232</v>
      </c>
      <c r="N10" s="250"/>
      <c r="O10" s="251"/>
      <c r="P10" s="252" t="str">
        <f>IF(B23="","",AVERAGE(B23:P23))</f>
        <v/>
      </c>
      <c r="Q10" s="253"/>
      <c r="R10" s="254"/>
      <c r="S10" s="254"/>
      <c r="T10" s="255"/>
      <c r="U10" s="255"/>
      <c r="V10" s="255"/>
      <c r="W10" s="255"/>
      <c r="X10" s="255"/>
      <c r="Y10" s="255"/>
      <c r="Z10" s="255"/>
      <c r="AA10" s="255"/>
      <c r="AB10" s="255"/>
      <c r="AC10" s="255"/>
      <c r="AD10" s="255"/>
      <c r="AE10" s="255"/>
      <c r="AF10" s="255"/>
      <c r="AG10" s="255"/>
      <c r="AH10" s="255"/>
    </row>
    <row r="11" spans="1:34" s="255" customFormat="1" ht="6" customHeight="1" thickBot="1">
      <c r="A11" s="6"/>
      <c r="B11" s="257"/>
      <c r="C11" s="7"/>
      <c r="D11" s="7"/>
      <c r="E11" s="7"/>
      <c r="F11" s="7"/>
      <c r="G11" s="7"/>
      <c r="H11" s="7"/>
      <c r="I11" s="258"/>
      <c r="J11" s="18"/>
      <c r="K11" s="251"/>
      <c r="L11" s="251"/>
      <c r="M11" s="251"/>
      <c r="N11" s="18"/>
      <c r="O11" s="251"/>
      <c r="P11" s="251"/>
      <c r="Q11" s="253"/>
      <c r="R11" s="254"/>
      <c r="S11" s="254"/>
    </row>
    <row r="12" spans="1:34" s="265" customFormat="1" ht="33" customHeight="1" thickTop="1" thickBot="1">
      <c r="A12" s="259" t="s">
        <v>233</v>
      </c>
      <c r="B12" s="13"/>
      <c r="C12" s="13"/>
      <c r="D12" s="13"/>
      <c r="E12" s="13"/>
      <c r="F12" s="13"/>
      <c r="G12" s="13"/>
      <c r="H12" s="13"/>
      <c r="I12" s="13"/>
      <c r="J12" s="260"/>
      <c r="K12" s="260"/>
      <c r="L12" s="261">
        <v>1</v>
      </c>
      <c r="M12" s="262" t="s">
        <v>234</v>
      </c>
      <c r="N12" s="263"/>
      <c r="O12" s="264"/>
      <c r="P12" s="252" t="str">
        <f>IF(L10="","",L10+(L10*L12))</f>
        <v/>
      </c>
      <c r="Q12" s="12"/>
      <c r="R12" s="12"/>
      <c r="S12" s="12"/>
      <c r="T12" s="19"/>
      <c r="U12" s="19"/>
      <c r="V12" s="19"/>
      <c r="W12" s="19"/>
      <c r="X12" s="19"/>
      <c r="Y12" s="19"/>
      <c r="Z12" s="19"/>
      <c r="AA12" s="19"/>
      <c r="AB12" s="19"/>
      <c r="AC12" s="19"/>
      <c r="AD12" s="19"/>
      <c r="AE12" s="19"/>
      <c r="AF12" s="19"/>
      <c r="AG12" s="19"/>
      <c r="AH12" s="19"/>
    </row>
    <row r="13" spans="1:34" s="272" customFormat="1" ht="6" customHeight="1" thickBot="1">
      <c r="A13" s="266"/>
      <c r="B13" s="178"/>
      <c r="C13" s="267"/>
      <c r="D13" s="267"/>
      <c r="E13" s="267"/>
      <c r="F13" s="267"/>
      <c r="G13" s="267"/>
      <c r="H13" s="267"/>
      <c r="I13" s="267"/>
      <c r="J13" s="18"/>
      <c r="K13" s="267"/>
      <c r="L13" s="268"/>
      <c r="M13" s="267"/>
      <c r="N13" s="18"/>
      <c r="O13" s="18"/>
      <c r="P13" s="269"/>
      <c r="Q13" s="270"/>
      <c r="R13" s="270"/>
      <c r="S13" s="270"/>
      <c r="T13" s="271"/>
      <c r="U13" s="271"/>
      <c r="V13" s="271"/>
      <c r="W13" s="271"/>
      <c r="X13" s="271"/>
      <c r="Y13" s="271"/>
      <c r="Z13" s="271"/>
      <c r="AA13" s="271"/>
      <c r="AB13" s="271"/>
      <c r="AC13" s="271"/>
      <c r="AD13" s="271"/>
      <c r="AE13" s="271"/>
      <c r="AF13" s="271"/>
      <c r="AG13" s="271"/>
      <c r="AH13" s="271"/>
    </row>
    <row r="14" spans="1:34" s="256" customFormat="1" ht="33" thickTop="1" thickBot="1">
      <c r="A14" s="107" t="s">
        <v>235</v>
      </c>
      <c r="B14" s="108"/>
      <c r="C14" s="108"/>
      <c r="D14" s="108"/>
      <c r="E14" s="108"/>
      <c r="F14" s="108"/>
      <c r="G14" s="108"/>
      <c r="H14" s="108"/>
      <c r="I14" s="108"/>
      <c r="J14" s="109"/>
      <c r="K14" s="109"/>
      <c r="L14" s="261">
        <v>0.5</v>
      </c>
      <c r="M14" s="110" t="s">
        <v>236</v>
      </c>
      <c r="N14" s="111"/>
      <c r="O14" s="112"/>
      <c r="P14" s="252" t="str">
        <f>IF(L10="","",L10-(L10*L14))</f>
        <v/>
      </c>
      <c r="Q14" s="254"/>
      <c r="R14" s="254"/>
      <c r="S14" s="254"/>
      <c r="T14" s="255"/>
      <c r="U14" s="255"/>
      <c r="V14" s="255"/>
      <c r="W14" s="255"/>
      <c r="X14" s="255"/>
      <c r="Y14" s="255"/>
      <c r="Z14" s="255"/>
      <c r="AA14" s="255"/>
      <c r="AB14" s="255"/>
      <c r="AC14" s="255"/>
      <c r="AD14" s="255"/>
      <c r="AE14" s="255"/>
      <c r="AF14" s="255"/>
      <c r="AG14" s="255"/>
      <c r="AH14" s="255"/>
    </row>
    <row r="15" spans="1:34" s="275" customFormat="1" ht="6" customHeight="1">
      <c r="A15" s="6"/>
      <c r="B15" s="273"/>
      <c r="C15" s="7"/>
      <c r="D15" s="7"/>
      <c r="E15" s="7"/>
      <c r="F15" s="7"/>
      <c r="G15" s="7"/>
      <c r="H15" s="7"/>
      <c r="I15" s="7"/>
      <c r="J15" s="7"/>
      <c r="K15" s="7"/>
      <c r="L15" s="7" t="s">
        <v>237</v>
      </c>
      <c r="M15" s="274"/>
      <c r="Q15" s="276"/>
      <c r="R15" s="276"/>
      <c r="S15" s="276"/>
    </row>
    <row r="16" spans="1:34" s="255" customFormat="1" ht="6" customHeight="1" thickBot="1">
      <c r="A16" s="6"/>
      <c r="B16" s="257"/>
      <c r="C16" s="7"/>
      <c r="D16" s="7"/>
      <c r="E16" s="7"/>
      <c r="F16" s="7"/>
      <c r="G16" s="7"/>
      <c r="H16" s="7"/>
      <c r="I16" s="258"/>
      <c r="J16" s="18"/>
      <c r="K16" s="251"/>
      <c r="L16" s="251"/>
      <c r="M16" s="251"/>
      <c r="N16" s="18"/>
      <c r="O16" s="251"/>
      <c r="P16" s="251"/>
      <c r="Q16" s="253"/>
      <c r="R16" s="254"/>
      <c r="S16" s="254"/>
    </row>
    <row r="17" spans="1:34" s="265" customFormat="1" ht="33" customHeight="1" thickTop="1" thickBot="1">
      <c r="A17" s="259" t="s">
        <v>238</v>
      </c>
      <c r="B17" s="13"/>
      <c r="C17" s="13"/>
      <c r="D17" s="13"/>
      <c r="E17" s="13"/>
      <c r="F17" s="13"/>
      <c r="G17" s="13"/>
      <c r="H17" s="13"/>
      <c r="I17" s="13"/>
      <c r="J17" s="260"/>
      <c r="K17" s="260"/>
      <c r="L17" s="261">
        <v>0.2</v>
      </c>
      <c r="M17" s="262" t="s">
        <v>239</v>
      </c>
      <c r="N17" s="263"/>
      <c r="O17" s="264"/>
      <c r="P17" s="252" t="str">
        <f>IF(L10="","",L10+(L10*L17))</f>
        <v/>
      </c>
      <c r="Q17" s="12"/>
      <c r="R17" s="12"/>
      <c r="S17" s="12"/>
      <c r="T17" s="19"/>
      <c r="U17" s="19"/>
      <c r="V17" s="19"/>
      <c r="W17" s="19"/>
      <c r="X17" s="19"/>
      <c r="Y17" s="19"/>
      <c r="Z17" s="19"/>
      <c r="AA17" s="19"/>
      <c r="AB17" s="19"/>
      <c r="AC17" s="19"/>
      <c r="AD17" s="19"/>
      <c r="AE17" s="19"/>
      <c r="AF17" s="19"/>
      <c r="AG17" s="19"/>
      <c r="AH17" s="19"/>
    </row>
    <row r="18" spans="1:34" s="272" customFormat="1" ht="6" customHeight="1" thickBot="1">
      <c r="A18" s="266"/>
      <c r="B18" s="178"/>
      <c r="C18" s="267"/>
      <c r="D18" s="267"/>
      <c r="E18" s="267"/>
      <c r="F18" s="267"/>
      <c r="G18" s="267"/>
      <c r="H18" s="267"/>
      <c r="I18" s="267"/>
      <c r="J18" s="18"/>
      <c r="K18" s="267"/>
      <c r="L18" s="268"/>
      <c r="M18" s="267"/>
      <c r="N18" s="18"/>
      <c r="O18" s="18"/>
      <c r="P18" s="269"/>
      <c r="Q18" s="270"/>
      <c r="R18" s="270"/>
      <c r="S18" s="270"/>
      <c r="T18" s="271"/>
      <c r="U18" s="271"/>
      <c r="V18" s="271"/>
      <c r="W18" s="271"/>
      <c r="X18" s="271"/>
      <c r="Y18" s="271"/>
      <c r="Z18" s="271"/>
      <c r="AA18" s="271"/>
      <c r="AB18" s="271"/>
      <c r="AC18" s="271"/>
      <c r="AD18" s="271"/>
      <c r="AE18" s="271"/>
      <c r="AF18" s="271"/>
      <c r="AG18" s="271"/>
      <c r="AH18" s="271"/>
    </row>
    <row r="19" spans="1:34" s="256" customFormat="1" ht="33" thickTop="1" thickBot="1">
      <c r="A19" s="107" t="s">
        <v>240</v>
      </c>
      <c r="B19" s="108"/>
      <c r="C19" s="108"/>
      <c r="D19" s="108"/>
      <c r="E19" s="108"/>
      <c r="F19" s="108"/>
      <c r="G19" s="108"/>
      <c r="H19" s="108"/>
      <c r="I19" s="108"/>
      <c r="J19" s="109"/>
      <c r="K19" s="109"/>
      <c r="L19" s="261">
        <v>0.1</v>
      </c>
      <c r="M19" s="110" t="s">
        <v>241</v>
      </c>
      <c r="N19" s="111"/>
      <c r="O19" s="112"/>
      <c r="P19" s="252" t="str">
        <f>IF(L10="","",L10-(L10*L19))</f>
        <v/>
      </c>
      <c r="Q19" s="254"/>
      <c r="R19" s="254"/>
      <c r="S19" s="254"/>
      <c r="T19" s="255"/>
      <c r="U19" s="255"/>
      <c r="V19" s="255"/>
      <c r="W19" s="255"/>
      <c r="X19" s="255"/>
      <c r="Y19" s="255"/>
      <c r="Z19" s="255"/>
      <c r="AA19" s="255"/>
      <c r="AB19" s="255"/>
      <c r="AC19" s="255"/>
      <c r="AD19" s="255"/>
      <c r="AE19" s="255"/>
      <c r="AF19" s="255"/>
      <c r="AG19" s="255"/>
      <c r="AH19" s="255"/>
    </row>
    <row r="20" spans="1:34" s="275" customFormat="1" ht="6" customHeight="1">
      <c r="A20" s="6"/>
      <c r="B20" s="273"/>
      <c r="C20" s="7"/>
      <c r="D20" s="7"/>
      <c r="E20" s="7"/>
      <c r="F20" s="7"/>
      <c r="G20" s="7"/>
      <c r="H20" s="7"/>
      <c r="I20" s="7"/>
      <c r="J20" s="7"/>
      <c r="K20" s="7"/>
      <c r="L20" s="7" t="s">
        <v>237</v>
      </c>
      <c r="M20" s="274"/>
      <c r="Q20" s="276"/>
      <c r="R20" s="276"/>
      <c r="S20" s="276"/>
    </row>
    <row r="21" spans="1:34" s="10" customFormat="1" ht="7.5" customHeight="1">
      <c r="A21" s="4"/>
      <c r="B21" s="4"/>
      <c r="C21" s="4"/>
      <c r="D21" s="4"/>
      <c r="E21" s="4"/>
      <c r="F21" s="4"/>
      <c r="G21" s="4"/>
      <c r="H21" s="4"/>
      <c r="I21" s="4"/>
      <c r="J21" s="4"/>
      <c r="K21" s="4"/>
      <c r="L21" s="4"/>
      <c r="M21" s="4"/>
      <c r="N21" s="4"/>
      <c r="O21" s="4"/>
      <c r="P21" s="4"/>
      <c r="Q21" s="12"/>
      <c r="R21" s="12"/>
      <c r="S21" s="12"/>
    </row>
    <row r="22" spans="1:34" s="278" customFormat="1" ht="42" customHeight="1">
      <c r="A22" s="14" t="s">
        <v>43</v>
      </c>
      <c r="B22" s="220" t="str">
        <f>+'Notation du prix'!B12</f>
        <v>xxx</v>
      </c>
      <c r="C22" s="220" t="str">
        <f>+'Notation du prix'!C12</f>
        <v>xxx</v>
      </c>
      <c r="D22" s="220" t="str">
        <f>+'Notation du prix'!D12</f>
        <v>xxx</v>
      </c>
      <c r="E22" s="220" t="str">
        <f>+'Notation du prix'!E12</f>
        <v>xxx</v>
      </c>
      <c r="F22" s="220" t="str">
        <f>+'Notation du prix'!F12</f>
        <v>xxx</v>
      </c>
      <c r="G22" s="220" t="str">
        <f>+'Notation du prix'!G12</f>
        <v>xxx</v>
      </c>
      <c r="H22" s="220" t="str">
        <f>+'Notation du prix'!H12</f>
        <v>xxx</v>
      </c>
      <c r="I22" s="220" t="str">
        <f>+'Notation du prix'!I12</f>
        <v>xxx</v>
      </c>
      <c r="J22" s="220" t="str">
        <f>+'Notation du prix'!J12</f>
        <v>xxx</v>
      </c>
      <c r="K22" s="220" t="str">
        <f>+'Notation du prix'!K12</f>
        <v>xxx</v>
      </c>
      <c r="L22" s="220" t="str">
        <f>+'Notation du prix'!L12</f>
        <v>xxx</v>
      </c>
      <c r="M22" s="220" t="str">
        <f>+'Notation du prix'!M12</f>
        <v>xxx</v>
      </c>
      <c r="N22" s="220" t="str">
        <f>+'Notation du prix'!N12</f>
        <v>xxx</v>
      </c>
      <c r="O22" s="220" t="str">
        <f>+'Notation du prix'!O12</f>
        <v>xxx</v>
      </c>
      <c r="P22" s="220" t="str">
        <f>+'Notation du prix'!P12</f>
        <v>xxx</v>
      </c>
      <c r="Q22" s="277"/>
      <c r="R22" s="277"/>
      <c r="S22" s="277"/>
      <c r="T22" s="23"/>
      <c r="U22" s="23"/>
      <c r="V22" s="23"/>
      <c r="W22" s="23"/>
      <c r="X22" s="23"/>
      <c r="Y22" s="23"/>
      <c r="Z22" s="23"/>
      <c r="AA22" s="23"/>
      <c r="AB22" s="23"/>
      <c r="AC22" s="23"/>
      <c r="AD22" s="23"/>
      <c r="AE22" s="23"/>
      <c r="AF22" s="23"/>
      <c r="AG22" s="23"/>
      <c r="AH22" s="23"/>
    </row>
    <row r="23" spans="1:34" s="281" customFormat="1" ht="24.95" customHeight="1">
      <c r="A23" s="8" t="s">
        <v>242</v>
      </c>
      <c r="B23" s="221"/>
      <c r="C23" s="221"/>
      <c r="D23" s="221"/>
      <c r="E23" s="221"/>
      <c r="F23" s="221"/>
      <c r="G23" s="221"/>
      <c r="H23" s="221"/>
      <c r="I23" s="221"/>
      <c r="J23" s="221"/>
      <c r="K23" s="221"/>
      <c r="L23" s="221"/>
      <c r="M23" s="221"/>
      <c r="N23" s="221"/>
      <c r="O23" s="221"/>
      <c r="P23" s="221"/>
      <c r="Q23" s="279">
        <f>L10</f>
        <v>0</v>
      </c>
      <c r="R23" s="280" t="str">
        <f>$P12</f>
        <v/>
      </c>
      <c r="S23" s="280" t="s">
        <v>363</v>
      </c>
      <c r="T23" s="24"/>
      <c r="U23" s="24"/>
      <c r="V23" s="24"/>
      <c r="W23" s="24"/>
      <c r="X23" s="24"/>
      <c r="Y23" s="24"/>
      <c r="Z23" s="24"/>
      <c r="AA23" s="24"/>
      <c r="AB23" s="24"/>
      <c r="AC23" s="24"/>
      <c r="AD23" s="24"/>
      <c r="AE23" s="24"/>
      <c r="AF23" s="24"/>
      <c r="AG23" s="24"/>
      <c r="AH23" s="24"/>
    </row>
    <row r="24" spans="1:34" s="17" customFormat="1" ht="24.95" customHeight="1">
      <c r="A24" s="15" t="s">
        <v>44</v>
      </c>
      <c r="B24" s="16" t="str">
        <f t="shared" ref="B24:H24" si="0">IF(B23="","",IF(B23=$L$10,$Q$24,IF(B23&gt;$P$12,"0",IF(B23&lt;$P$14,"0",IF(B23&lt;$P$19,5-((($P$19-B23)/($P$19-$P$14))*5),IF(B23&gt;$P$17,5-(((B23-$P$17)/($P$12-$P$17))*5),IF(B23&gt;$P$19,$Q$24,IF(B23&lt;$P$17,$Q$24))))))))</f>
        <v/>
      </c>
      <c r="C24" s="16" t="str">
        <f t="shared" si="0"/>
        <v/>
      </c>
      <c r="D24" s="16" t="str">
        <f t="shared" si="0"/>
        <v/>
      </c>
      <c r="E24" s="16" t="str">
        <f t="shared" si="0"/>
        <v/>
      </c>
      <c r="F24" s="16" t="str">
        <f t="shared" si="0"/>
        <v/>
      </c>
      <c r="G24" s="16" t="str">
        <f t="shared" si="0"/>
        <v/>
      </c>
      <c r="H24" s="16" t="str">
        <f t="shared" si="0"/>
        <v/>
      </c>
      <c r="I24" s="16" t="str">
        <f t="shared" ref="I24:P24" si="1">IF(I23="","",IF(I23=$L$10,$Q$24,IF(I23&gt;$P$12,"0",IF(I23&lt;$P$14,"0",IF(I23&lt;$P$19,5-((($P$19-I23)/($P$19-$P$14))*5),IF(I23&gt;$P$17,5-(((I23-$P$17)/($P$12-$P$17))*5),IF(I23&gt;$P$19,$Q$24,IF(I23&lt;$P$17,$Q$24))))))))</f>
        <v/>
      </c>
      <c r="J24" s="16" t="str">
        <f t="shared" si="1"/>
        <v/>
      </c>
      <c r="K24" s="16" t="str">
        <f t="shared" si="1"/>
        <v/>
      </c>
      <c r="L24" s="16" t="str">
        <f t="shared" si="1"/>
        <v/>
      </c>
      <c r="M24" s="16" t="str">
        <f t="shared" si="1"/>
        <v/>
      </c>
      <c r="N24" s="16" t="str">
        <f t="shared" si="1"/>
        <v/>
      </c>
      <c r="O24" s="16" t="str">
        <f t="shared" si="1"/>
        <v/>
      </c>
      <c r="P24" s="16" t="str">
        <f t="shared" si="1"/>
        <v/>
      </c>
      <c r="Q24" s="274">
        <v>5</v>
      </c>
      <c r="R24" s="282">
        <v>0</v>
      </c>
      <c r="S24" s="275"/>
    </row>
    <row r="25" spans="1:34" s="9" customFormat="1">
      <c r="Q25" s="283" t="str">
        <f>P12</f>
        <v/>
      </c>
      <c r="R25" s="283" t="str">
        <f>P17</f>
        <v/>
      </c>
      <c r="S25" s="283" t="s">
        <v>364</v>
      </c>
    </row>
    <row r="26" spans="1:34" s="10" customFormat="1">
      <c r="Q26" s="12">
        <v>0</v>
      </c>
      <c r="R26" s="12">
        <v>5</v>
      </c>
      <c r="S26" s="12"/>
    </row>
    <row r="27" spans="1:34" s="10" customFormat="1">
      <c r="Q27" s="283" t="str">
        <f>P14</f>
        <v/>
      </c>
      <c r="R27" s="283" t="str">
        <f>P19</f>
        <v/>
      </c>
      <c r="S27" s="283" t="s">
        <v>45</v>
      </c>
    </row>
    <row r="28" spans="1:34" s="10" customFormat="1">
      <c r="Q28" s="12">
        <v>0</v>
      </c>
      <c r="R28" s="12">
        <v>5</v>
      </c>
      <c r="S28" s="12"/>
    </row>
    <row r="29" spans="1:34" s="10" customFormat="1">
      <c r="Q29" s="12" t="str">
        <f>P19</f>
        <v/>
      </c>
      <c r="R29" s="12" t="str">
        <f>P17</f>
        <v/>
      </c>
      <c r="S29" s="283" t="s">
        <v>365</v>
      </c>
    </row>
    <row r="30" spans="1:34" s="10" customFormat="1" ht="15">
      <c r="Q30" s="284">
        <v>5</v>
      </c>
      <c r="R30" s="254">
        <v>5</v>
      </c>
      <c r="S30" s="280"/>
    </row>
    <row r="31" spans="1:34" s="10" customFormat="1">
      <c r="Q31" s="274"/>
      <c r="R31" s="274"/>
      <c r="S31" s="275"/>
    </row>
    <row r="32" spans="1:34" s="10" customFormat="1">
      <c r="Q32" s="283"/>
      <c r="R32" s="283"/>
      <c r="S32" s="283"/>
    </row>
    <row r="33" spans="17:19" s="10" customFormat="1">
      <c r="Q33" s="12"/>
      <c r="R33" s="12"/>
      <c r="S33" s="12"/>
    </row>
    <row r="34" spans="17:19" s="10" customFormat="1">
      <c r="Q34" s="283"/>
      <c r="R34" s="283"/>
      <c r="S34" s="283"/>
    </row>
    <row r="35" spans="17:19" s="10" customFormat="1">
      <c r="Q35" s="12"/>
      <c r="R35" s="12"/>
      <c r="S35" s="12"/>
    </row>
    <row r="36" spans="17:19" s="10" customFormat="1">
      <c r="Q36" s="240"/>
      <c r="R36" s="240"/>
      <c r="S36" s="240"/>
    </row>
    <row r="37" spans="17:19" s="10" customFormat="1">
      <c r="Q37" s="240"/>
      <c r="R37" s="240"/>
      <c r="S37" s="240"/>
    </row>
    <row r="38" spans="17:19" s="10" customFormat="1">
      <c r="Q38" s="240"/>
      <c r="R38" s="240"/>
      <c r="S38" s="240"/>
    </row>
    <row r="39" spans="17:19" s="10" customFormat="1">
      <c r="Q39" s="240"/>
      <c r="R39" s="240"/>
      <c r="S39" s="240"/>
    </row>
    <row r="40" spans="17:19" s="10" customFormat="1">
      <c r="Q40" s="240"/>
      <c r="R40" s="240"/>
      <c r="S40" s="240"/>
    </row>
    <row r="41" spans="17:19" s="10" customFormat="1">
      <c r="Q41" s="240"/>
      <c r="R41" s="240"/>
      <c r="S41" s="240"/>
    </row>
    <row r="42" spans="17:19" s="10" customFormat="1">
      <c r="Q42" s="240"/>
      <c r="R42" s="240"/>
      <c r="S42" s="240"/>
    </row>
    <row r="43" spans="17:19" s="10" customFormat="1">
      <c r="Q43" s="240"/>
      <c r="R43" s="240"/>
      <c r="S43" s="240"/>
    </row>
    <row r="44" spans="17:19" s="10" customFormat="1">
      <c r="Q44" s="240"/>
      <c r="R44" s="240"/>
      <c r="S44" s="240"/>
    </row>
    <row r="45" spans="17:19" s="10" customFormat="1">
      <c r="Q45" s="240"/>
      <c r="R45" s="240"/>
      <c r="S45" s="240"/>
    </row>
    <row r="46" spans="17:19" s="10" customFormat="1">
      <c r="Q46" s="240"/>
      <c r="R46" s="240"/>
      <c r="S46" s="240"/>
    </row>
    <row r="47" spans="17:19" s="10" customFormat="1">
      <c r="Q47" s="240"/>
      <c r="R47" s="240"/>
      <c r="S47" s="240"/>
    </row>
    <row r="48" spans="17:19" s="10" customFormat="1">
      <c r="Q48" s="240"/>
      <c r="R48" s="240"/>
      <c r="S48" s="240"/>
    </row>
    <row r="56" spans="1:8" ht="15">
      <c r="A56" s="313" t="s">
        <v>377</v>
      </c>
      <c r="B56" s="312"/>
      <c r="C56" s="312"/>
      <c r="D56" s="312"/>
      <c r="E56" s="312"/>
      <c r="F56" s="312"/>
      <c r="G56" s="312"/>
      <c r="H56" s="312"/>
    </row>
    <row r="57" spans="1:8" ht="15">
      <c r="A57" s="313"/>
      <c r="B57" s="312"/>
      <c r="C57" s="312"/>
      <c r="D57" s="312"/>
      <c r="E57" s="312"/>
      <c r="F57" s="312"/>
      <c r="G57" s="312"/>
      <c r="H57" s="312"/>
    </row>
    <row r="58" spans="1:8" ht="15">
      <c r="B58" s="316" t="str">
        <f>+B22</f>
        <v>xxx</v>
      </c>
      <c r="C58" s="316" t="str">
        <f t="shared" ref="C58:H58" si="2">+C22</f>
        <v>xxx</v>
      </c>
      <c r="D58" s="316" t="str">
        <f t="shared" si="2"/>
        <v>xxx</v>
      </c>
      <c r="E58" s="316" t="str">
        <f t="shared" si="2"/>
        <v>xxx</v>
      </c>
      <c r="F58" s="316" t="str">
        <f t="shared" si="2"/>
        <v>xxx</v>
      </c>
      <c r="G58" s="316" t="str">
        <f t="shared" si="2"/>
        <v>xxx</v>
      </c>
      <c r="H58" s="316" t="str">
        <f t="shared" si="2"/>
        <v>xxx</v>
      </c>
    </row>
    <row r="59" spans="1:8" ht="15">
      <c r="A59" s="313" t="s">
        <v>376</v>
      </c>
      <c r="B59" s="314">
        <f>+B23</f>
        <v>0</v>
      </c>
      <c r="C59" s="314">
        <f t="shared" ref="C59:H59" si="3">+C23</f>
        <v>0</v>
      </c>
      <c r="D59" s="314">
        <f t="shared" si="3"/>
        <v>0</v>
      </c>
      <c r="E59" s="314">
        <f t="shared" si="3"/>
        <v>0</v>
      </c>
      <c r="F59" s="314">
        <f t="shared" si="3"/>
        <v>0</v>
      </c>
      <c r="G59" s="314">
        <f t="shared" si="3"/>
        <v>0</v>
      </c>
      <c r="H59" s="314">
        <f t="shared" si="3"/>
        <v>0</v>
      </c>
    </row>
    <row r="60" spans="1:8" ht="15">
      <c r="A60" s="313" t="s">
        <v>373</v>
      </c>
      <c r="B60" s="314">
        <v>31</v>
      </c>
      <c r="C60" s="314">
        <v>31</v>
      </c>
      <c r="D60" s="314">
        <v>31</v>
      </c>
      <c r="E60" s="314">
        <v>31</v>
      </c>
      <c r="F60" s="314">
        <v>31</v>
      </c>
      <c r="G60" s="314">
        <v>31</v>
      </c>
      <c r="H60" s="314">
        <v>31</v>
      </c>
    </row>
    <row r="61" spans="1:8" ht="15">
      <c r="A61" s="313">
        <v>31</v>
      </c>
      <c r="B61" s="314">
        <f>+B59/B60</f>
        <v>0</v>
      </c>
      <c r="C61" s="314">
        <f t="shared" ref="C61:H61" si="4">+C59/C60</f>
        <v>0</v>
      </c>
      <c r="D61" s="314">
        <f t="shared" si="4"/>
        <v>0</v>
      </c>
      <c r="E61" s="314">
        <f t="shared" si="4"/>
        <v>0</v>
      </c>
      <c r="F61" s="314">
        <f t="shared" si="4"/>
        <v>0</v>
      </c>
      <c r="G61" s="314">
        <f t="shared" si="4"/>
        <v>0</v>
      </c>
      <c r="H61" s="314">
        <f t="shared" si="4"/>
        <v>0</v>
      </c>
    </row>
    <row r="62" spans="1:8" ht="15">
      <c r="A62" s="313"/>
      <c r="B62" s="312"/>
      <c r="C62" s="314"/>
      <c r="D62" s="314"/>
      <c r="E62" s="314"/>
      <c r="F62" s="314"/>
      <c r="G62" s="314"/>
      <c r="H62" s="314"/>
    </row>
    <row r="63" spans="1:8" ht="15">
      <c r="A63" s="313"/>
      <c r="B63" s="314">
        <f>+$B70</f>
        <v>162.91666666666666</v>
      </c>
      <c r="C63" s="314">
        <f t="shared" ref="C63:H63" si="5">+$B70</f>
        <v>162.91666666666666</v>
      </c>
      <c r="D63" s="314">
        <f t="shared" si="5"/>
        <v>162.91666666666666</v>
      </c>
      <c r="E63" s="314">
        <f t="shared" si="5"/>
        <v>162.91666666666666</v>
      </c>
      <c r="F63" s="314">
        <f t="shared" si="5"/>
        <v>162.91666666666666</v>
      </c>
      <c r="G63" s="314">
        <f t="shared" si="5"/>
        <v>162.91666666666666</v>
      </c>
      <c r="H63" s="314">
        <f t="shared" si="5"/>
        <v>162.91666666666666</v>
      </c>
    </row>
    <row r="64" spans="1:8" ht="15">
      <c r="A64" s="313"/>
      <c r="B64" s="315">
        <f>+B61/B63</f>
        <v>0</v>
      </c>
      <c r="C64" s="315">
        <f t="shared" ref="C64:H64" si="6">+C61/C63</f>
        <v>0</v>
      </c>
      <c r="D64" s="315">
        <f t="shared" si="6"/>
        <v>0</v>
      </c>
      <c r="E64" s="315">
        <f t="shared" si="6"/>
        <v>0</v>
      </c>
      <c r="F64" s="315">
        <f t="shared" si="6"/>
        <v>0</v>
      </c>
      <c r="G64" s="315">
        <f t="shared" si="6"/>
        <v>0</v>
      </c>
      <c r="H64" s="315">
        <f t="shared" si="6"/>
        <v>0</v>
      </c>
    </row>
    <row r="65" spans="1:8" ht="15">
      <c r="A65" s="313"/>
      <c r="B65" s="317">
        <f>+ROUND(B64,2)</f>
        <v>0</v>
      </c>
      <c r="C65" s="317">
        <f t="shared" ref="C65:H65" si="7">+ROUND(C64,2)</f>
        <v>0</v>
      </c>
      <c r="D65" s="317">
        <f t="shared" si="7"/>
        <v>0</v>
      </c>
      <c r="E65" s="317">
        <f t="shared" si="7"/>
        <v>0</v>
      </c>
      <c r="F65" s="317">
        <f t="shared" si="7"/>
        <v>0</v>
      </c>
      <c r="G65" s="317">
        <f t="shared" si="7"/>
        <v>0</v>
      </c>
      <c r="H65" s="317">
        <f t="shared" si="7"/>
        <v>0</v>
      </c>
    </row>
    <row r="66" spans="1:8" ht="15">
      <c r="A66" s="313"/>
      <c r="B66" s="312"/>
      <c r="C66" s="312"/>
      <c r="D66" s="312"/>
      <c r="E66" s="312"/>
      <c r="F66" s="312"/>
      <c r="G66" s="312"/>
      <c r="H66" s="312"/>
    </row>
    <row r="67" spans="1:8" ht="15">
      <c r="A67" s="313" t="s">
        <v>374</v>
      </c>
      <c r="B67" s="312"/>
      <c r="C67" s="312"/>
      <c r="D67" s="312"/>
      <c r="E67" s="312"/>
      <c r="F67" s="312"/>
      <c r="G67" s="312"/>
      <c r="H67" s="312"/>
    </row>
    <row r="68" spans="1:8" ht="15">
      <c r="A68" s="313" t="s">
        <v>375</v>
      </c>
      <c r="B68" s="313">
        <f>42.5*46</f>
        <v>1955</v>
      </c>
      <c r="C68" s="312"/>
      <c r="D68" s="312"/>
      <c r="E68" s="312"/>
      <c r="F68" s="312"/>
      <c r="G68" s="312"/>
      <c r="H68" s="312"/>
    </row>
    <row r="69" spans="1:8" ht="15">
      <c r="A69" s="313"/>
      <c r="B69" s="314">
        <v>12</v>
      </c>
      <c r="C69" s="312"/>
      <c r="D69" s="312"/>
      <c r="E69" s="312"/>
      <c r="F69" s="312"/>
      <c r="G69" s="312"/>
      <c r="H69" s="312"/>
    </row>
    <row r="70" spans="1:8" ht="15">
      <c r="A70" s="313"/>
      <c r="B70" s="314">
        <f>+B68/B69</f>
        <v>162.91666666666666</v>
      </c>
      <c r="C70" s="312"/>
      <c r="D70" s="312"/>
      <c r="E70" s="312"/>
      <c r="F70" s="312"/>
      <c r="G70" s="312"/>
      <c r="H70" s="312"/>
    </row>
  </sheetData>
  <sheetProtection sheet="1" objects="1" scenarios="1"/>
  <mergeCells count="4">
    <mergeCell ref="I5:O5"/>
    <mergeCell ref="I7:O7"/>
    <mergeCell ref="I1:O1"/>
    <mergeCell ref="I3:O3"/>
  </mergeCells>
  <pageMargins left="0.42" right="0.34" top="0.74803149606299213" bottom="0.74803149606299213" header="0.31496062992125984" footer="0.31496062992125984"/>
  <pageSetup paperSize="9" scale="60" orientation="landscape" r:id="rId1"/>
  <headerFooter>
    <oddFooter>&amp;CARC_FORMULAIRE_4535 - CIT-S 15.04.14</oddFooter>
  </headerFooter>
  <drawing r:id="rId2"/>
</worksheet>
</file>

<file path=xl/worksheets/sheet6.xml><?xml version="1.0" encoding="utf-8"?>
<worksheet xmlns="http://schemas.openxmlformats.org/spreadsheetml/2006/main" xmlns:r="http://schemas.openxmlformats.org/officeDocument/2006/relationships">
  <sheetPr codeName="Feuil18"/>
  <dimension ref="A1:AI38"/>
  <sheetViews>
    <sheetView zoomScaleNormal="100" workbookViewId="0">
      <selection activeCell="B1" sqref="B1"/>
    </sheetView>
  </sheetViews>
  <sheetFormatPr baseColWidth="10" defaultRowHeight="12"/>
  <cols>
    <col min="1" max="1" width="3.7109375" style="151" customWidth="1"/>
    <col min="2" max="6" width="11.42578125" style="151"/>
    <col min="7" max="7" width="2.7109375" style="151" customWidth="1"/>
    <col min="8" max="8" width="1.7109375" style="151" customWidth="1"/>
    <col min="9" max="20" width="2.7109375" style="151" customWidth="1"/>
    <col min="21" max="35" width="4.28515625" style="151" customWidth="1"/>
    <col min="36" max="16384" width="11.42578125" style="151"/>
  </cols>
  <sheetData>
    <row r="1" spans="1:35" ht="12.75" thickBot="1">
      <c r="F1" s="152" t="s">
        <v>73</v>
      </c>
      <c r="I1" s="384" t="str">
        <f>IF('Notation du prix'!F1="","",'Notation du prix'!F1)</f>
        <v/>
      </c>
      <c r="J1" s="385"/>
      <c r="K1" s="385"/>
      <c r="L1" s="385"/>
      <c r="M1" s="385"/>
      <c r="N1" s="385"/>
      <c r="O1" s="385"/>
      <c r="P1" s="385"/>
      <c r="Q1" s="385"/>
      <c r="R1" s="385"/>
      <c r="S1" s="385"/>
      <c r="T1" s="385"/>
      <c r="U1" s="385"/>
      <c r="V1" s="385"/>
      <c r="W1" s="385"/>
      <c r="X1" s="385"/>
      <c r="Y1" s="385"/>
      <c r="Z1" s="385"/>
      <c r="AA1" s="385"/>
      <c r="AB1" s="385"/>
      <c r="AC1" s="385"/>
      <c r="AD1" s="385"/>
      <c r="AE1" s="385"/>
      <c r="AF1" s="385"/>
      <c r="AG1" s="386"/>
      <c r="AH1" s="386"/>
      <c r="AI1" s="387"/>
    </row>
    <row r="2" spans="1:35" ht="5.0999999999999996" customHeight="1" thickBot="1">
      <c r="F2" s="152"/>
    </row>
    <row r="3" spans="1:35" ht="12.75" thickBot="1">
      <c r="F3" s="152" t="s">
        <v>74</v>
      </c>
      <c r="I3" s="384" t="str">
        <f>IF('Notation du prix'!F3="","",'Notation du prix'!F3)</f>
        <v/>
      </c>
      <c r="J3" s="385"/>
      <c r="K3" s="385"/>
      <c r="L3" s="385"/>
      <c r="M3" s="385"/>
      <c r="N3" s="385"/>
      <c r="O3" s="385"/>
      <c r="P3" s="385"/>
      <c r="Q3" s="385"/>
      <c r="R3" s="385"/>
      <c r="S3" s="385"/>
      <c r="T3" s="385"/>
      <c r="U3" s="385"/>
      <c r="V3" s="385"/>
      <c r="W3" s="385"/>
      <c r="X3" s="385"/>
      <c r="Y3" s="385"/>
      <c r="Z3" s="385"/>
      <c r="AA3" s="385"/>
      <c r="AB3" s="385"/>
      <c r="AC3" s="385"/>
      <c r="AD3" s="385"/>
      <c r="AE3" s="385"/>
      <c r="AF3" s="385"/>
      <c r="AG3" s="386"/>
      <c r="AH3" s="386"/>
      <c r="AI3" s="387"/>
    </row>
    <row r="4" spans="1:35" ht="5.0999999999999996" customHeight="1" thickBot="1">
      <c r="F4" s="152"/>
    </row>
    <row r="5" spans="1:35" ht="12.75" thickBot="1">
      <c r="F5" s="152" t="s">
        <v>75</v>
      </c>
      <c r="I5" s="384" t="str">
        <f>IF('Notation du prix'!F5="","",'Notation du prix'!F5)</f>
        <v/>
      </c>
      <c r="J5" s="385"/>
      <c r="K5" s="385"/>
      <c r="L5" s="385"/>
      <c r="M5" s="385"/>
      <c r="N5" s="385"/>
      <c r="O5" s="385"/>
      <c r="P5" s="385"/>
      <c r="Q5" s="385"/>
      <c r="R5" s="385"/>
      <c r="S5" s="385"/>
      <c r="T5" s="385"/>
      <c r="U5" s="385"/>
      <c r="V5" s="385"/>
      <c r="W5" s="385"/>
      <c r="X5" s="385"/>
      <c r="Y5" s="385"/>
      <c r="Z5" s="385"/>
      <c r="AA5" s="385"/>
      <c r="AB5" s="385"/>
      <c r="AC5" s="385"/>
      <c r="AD5" s="385"/>
      <c r="AE5" s="385"/>
      <c r="AF5" s="385"/>
      <c r="AG5" s="386"/>
      <c r="AH5" s="386"/>
      <c r="AI5" s="387"/>
    </row>
    <row r="6" spans="1:35" ht="5.0999999999999996" customHeight="1" thickBot="1">
      <c r="F6" s="152"/>
    </row>
    <row r="7" spans="1:35" ht="12.75" thickBot="1">
      <c r="F7" s="152" t="s">
        <v>76</v>
      </c>
      <c r="I7" s="384" t="str">
        <f>IF('Notation du prix'!F7="","",'Notation du prix'!F7)</f>
        <v/>
      </c>
      <c r="J7" s="385"/>
      <c r="K7" s="385"/>
      <c r="L7" s="385"/>
      <c r="M7" s="385"/>
      <c r="N7" s="385"/>
      <c r="O7" s="385"/>
      <c r="P7" s="385"/>
      <c r="Q7" s="385"/>
      <c r="R7" s="385"/>
      <c r="S7" s="385"/>
      <c r="T7" s="385"/>
      <c r="U7" s="385"/>
      <c r="V7" s="385"/>
      <c r="W7" s="385"/>
      <c r="X7" s="385"/>
      <c r="Y7" s="385"/>
      <c r="Z7" s="385"/>
      <c r="AA7" s="385"/>
      <c r="AB7" s="385"/>
      <c r="AC7" s="385"/>
      <c r="AD7" s="385"/>
      <c r="AE7" s="385"/>
      <c r="AF7" s="385"/>
      <c r="AG7" s="386"/>
      <c r="AH7" s="386"/>
      <c r="AI7" s="387"/>
    </row>
    <row r="9" spans="1:35">
      <c r="A9" s="153"/>
      <c r="B9" s="153"/>
      <c r="C9" s="153"/>
      <c r="D9" s="153"/>
      <c r="E9" s="154"/>
      <c r="F9" s="155"/>
      <c r="G9" s="153"/>
      <c r="H9" s="153"/>
      <c r="I9" s="156"/>
      <c r="J9" s="156"/>
      <c r="K9" s="156"/>
      <c r="L9" s="156"/>
      <c r="M9" s="153"/>
      <c r="N9" s="153"/>
      <c r="O9" s="153"/>
      <c r="P9" s="153"/>
      <c r="Q9" s="153"/>
      <c r="R9" s="153"/>
      <c r="S9" s="153"/>
      <c r="U9" s="381" t="str">
        <f>IF('Notation du prix'!B12="","",'Notation du prix'!B12)</f>
        <v>xxx</v>
      </c>
      <c r="V9" s="381" t="str">
        <f>IF('Notation du prix'!C12="","",'Notation du prix'!C12)</f>
        <v>xxx</v>
      </c>
      <c r="W9" s="381" t="str">
        <f>IF('Notation du prix'!D12="","",'Notation du prix'!D12)</f>
        <v>xxx</v>
      </c>
      <c r="X9" s="381" t="str">
        <f>IF('Notation du prix'!E12="","",'Notation du prix'!E12)</f>
        <v>xxx</v>
      </c>
      <c r="Y9" s="381" t="str">
        <f>IF('Notation du prix'!F12="","",'Notation du prix'!F12)</f>
        <v>xxx</v>
      </c>
      <c r="Z9" s="381" t="str">
        <f>IF('Notation du prix'!G12="","",'Notation du prix'!G12)</f>
        <v>xxx</v>
      </c>
      <c r="AA9" s="381" t="str">
        <f>IF('Notation du prix'!H12="","",'Notation du prix'!H12)</f>
        <v>xxx</v>
      </c>
      <c r="AB9" s="381" t="str">
        <f>IF('Notation du prix'!I12="","",'Notation du prix'!I12)</f>
        <v>xxx</v>
      </c>
      <c r="AC9" s="381" t="str">
        <f>IF('Notation du prix'!J12="","",'Notation du prix'!J12)</f>
        <v>xxx</v>
      </c>
      <c r="AD9" s="381" t="str">
        <f>IF('Notation du prix'!K12="","",'Notation du prix'!K12)</f>
        <v>xxx</v>
      </c>
      <c r="AE9" s="381" t="str">
        <f>IF('Notation du prix'!L12="","",'Notation du prix'!L12)</f>
        <v>xxx</v>
      </c>
      <c r="AF9" s="381" t="str">
        <f>IF('Notation du prix'!M12="","",'Notation du prix'!M12)</f>
        <v>xxx</v>
      </c>
      <c r="AG9" s="381" t="str">
        <f>IF('Notation du prix'!N12="","",'Notation du prix'!N12)</f>
        <v>xxx</v>
      </c>
      <c r="AH9" s="381" t="str">
        <f>IF('Notation du prix'!O12="","",'Notation du prix'!O12)</f>
        <v>xxx</v>
      </c>
      <c r="AI9" s="381" t="str">
        <f>IF('Notation du prix'!P12="","",'Notation du prix'!P12)</f>
        <v>xxx</v>
      </c>
    </row>
    <row r="10" spans="1:35" ht="5.0999999999999996" customHeight="1">
      <c r="A10" s="153"/>
      <c r="B10" s="153"/>
      <c r="C10" s="153"/>
      <c r="D10" s="153"/>
      <c r="E10" s="154"/>
      <c r="F10" s="153"/>
      <c r="G10" s="153"/>
      <c r="H10" s="153"/>
      <c r="I10" s="156"/>
      <c r="J10" s="156"/>
      <c r="K10" s="156"/>
      <c r="L10" s="156"/>
      <c r="M10" s="156"/>
      <c r="N10" s="153"/>
      <c r="O10" s="153"/>
      <c r="P10" s="153"/>
      <c r="Q10" s="153"/>
      <c r="R10" s="153"/>
      <c r="S10" s="153"/>
      <c r="U10" s="382"/>
      <c r="V10" s="382"/>
      <c r="W10" s="382"/>
      <c r="X10" s="382"/>
      <c r="Y10" s="382"/>
      <c r="Z10" s="382"/>
      <c r="AA10" s="382"/>
      <c r="AB10" s="382"/>
      <c r="AC10" s="382"/>
      <c r="AD10" s="382"/>
      <c r="AE10" s="382"/>
      <c r="AF10" s="382"/>
      <c r="AG10" s="382"/>
      <c r="AH10" s="382"/>
      <c r="AI10" s="382"/>
    </row>
    <row r="11" spans="1:35">
      <c r="A11" s="153"/>
      <c r="B11" s="153"/>
      <c r="C11" s="153"/>
      <c r="D11" s="153"/>
      <c r="E11" s="154"/>
      <c r="F11" s="155"/>
      <c r="G11" s="153"/>
      <c r="H11" s="153"/>
      <c r="I11" s="156"/>
      <c r="J11" s="156"/>
      <c r="K11" s="156"/>
      <c r="L11" s="156"/>
      <c r="M11" s="156"/>
      <c r="N11" s="153"/>
      <c r="O11" s="153"/>
      <c r="P11" s="153"/>
      <c r="Q11" s="153"/>
      <c r="R11" s="153"/>
      <c r="S11" s="153"/>
      <c r="U11" s="382"/>
      <c r="V11" s="382"/>
      <c r="W11" s="382"/>
      <c r="X11" s="382"/>
      <c r="Y11" s="382"/>
      <c r="Z11" s="382"/>
      <c r="AA11" s="382"/>
      <c r="AB11" s="382"/>
      <c r="AC11" s="382"/>
      <c r="AD11" s="382"/>
      <c r="AE11" s="382"/>
      <c r="AF11" s="382"/>
      <c r="AG11" s="382"/>
      <c r="AH11" s="382"/>
      <c r="AI11" s="382"/>
    </row>
    <row r="12" spans="1:35" ht="5.0999999999999996" customHeight="1">
      <c r="A12" s="153"/>
      <c r="B12" s="153"/>
      <c r="C12" s="153"/>
      <c r="D12" s="153"/>
      <c r="E12" s="154"/>
      <c r="F12" s="153"/>
      <c r="G12" s="153"/>
      <c r="H12" s="153"/>
      <c r="I12" s="156"/>
      <c r="J12" s="156"/>
      <c r="K12" s="156"/>
      <c r="L12" s="156"/>
      <c r="M12" s="156"/>
      <c r="N12" s="153"/>
      <c r="O12" s="153"/>
      <c r="P12" s="153"/>
      <c r="Q12" s="153"/>
      <c r="R12" s="153"/>
      <c r="S12" s="153"/>
      <c r="U12" s="382"/>
      <c r="V12" s="382"/>
      <c r="W12" s="382"/>
      <c r="X12" s="382"/>
      <c r="Y12" s="382"/>
      <c r="Z12" s="382"/>
      <c r="AA12" s="382"/>
      <c r="AB12" s="382"/>
      <c r="AC12" s="382"/>
      <c r="AD12" s="382"/>
      <c r="AE12" s="382"/>
      <c r="AF12" s="382"/>
      <c r="AG12" s="382"/>
      <c r="AH12" s="382"/>
      <c r="AI12" s="382"/>
    </row>
    <row r="13" spans="1:35">
      <c r="A13" s="153"/>
      <c r="B13" s="153"/>
      <c r="C13" s="153"/>
      <c r="D13" s="153"/>
      <c r="E13" s="154"/>
      <c r="F13" s="155"/>
      <c r="G13" s="153"/>
      <c r="H13" s="153"/>
      <c r="I13" s="156"/>
      <c r="J13" s="156"/>
      <c r="K13" s="156"/>
      <c r="L13" s="156"/>
      <c r="M13" s="156"/>
      <c r="N13" s="153"/>
      <c r="O13" s="153"/>
      <c r="P13" s="153"/>
      <c r="Q13" s="153"/>
      <c r="R13" s="153"/>
      <c r="S13" s="153"/>
      <c r="U13" s="382"/>
      <c r="V13" s="382"/>
      <c r="W13" s="382"/>
      <c r="X13" s="382"/>
      <c r="Y13" s="382"/>
      <c r="Z13" s="382"/>
      <c r="AA13" s="382"/>
      <c r="AB13" s="382"/>
      <c r="AC13" s="382"/>
      <c r="AD13" s="382"/>
      <c r="AE13" s="382"/>
      <c r="AF13" s="382"/>
      <c r="AG13" s="382"/>
      <c r="AH13" s="382"/>
      <c r="AI13" s="382"/>
    </row>
    <row r="14" spans="1:35">
      <c r="U14" s="382"/>
      <c r="V14" s="382"/>
      <c r="W14" s="382"/>
      <c r="X14" s="382"/>
      <c r="Y14" s="382"/>
      <c r="Z14" s="382"/>
      <c r="AA14" s="382"/>
      <c r="AB14" s="382"/>
      <c r="AC14" s="382"/>
      <c r="AD14" s="382"/>
      <c r="AE14" s="382"/>
      <c r="AF14" s="382"/>
      <c r="AG14" s="382"/>
      <c r="AH14" s="382"/>
      <c r="AI14" s="382"/>
    </row>
    <row r="15" spans="1:35">
      <c r="A15" s="157" t="s">
        <v>103</v>
      </c>
      <c r="U15" s="382"/>
      <c r="V15" s="382"/>
      <c r="W15" s="382"/>
      <c r="X15" s="382"/>
      <c r="Y15" s="382"/>
      <c r="Z15" s="382"/>
      <c r="AA15" s="382"/>
      <c r="AB15" s="382"/>
      <c r="AC15" s="382"/>
      <c r="AD15" s="382"/>
      <c r="AE15" s="382"/>
      <c r="AF15" s="382"/>
      <c r="AG15" s="382"/>
      <c r="AH15" s="382"/>
      <c r="AI15" s="382"/>
    </row>
    <row r="16" spans="1:35">
      <c r="A16" s="158" t="s">
        <v>143</v>
      </c>
      <c r="U16" s="382"/>
      <c r="V16" s="382"/>
      <c r="W16" s="382"/>
      <c r="X16" s="382"/>
      <c r="Y16" s="382"/>
      <c r="Z16" s="382"/>
      <c r="AA16" s="382"/>
      <c r="AB16" s="382"/>
      <c r="AC16" s="382"/>
      <c r="AD16" s="382"/>
      <c r="AE16" s="382"/>
      <c r="AF16" s="382"/>
      <c r="AG16" s="382"/>
      <c r="AH16" s="382"/>
      <c r="AI16" s="382"/>
    </row>
    <row r="17" spans="1:35">
      <c r="A17" s="159"/>
      <c r="B17" s="160"/>
      <c r="C17" s="160"/>
      <c r="D17" s="160"/>
      <c r="E17" s="160"/>
      <c r="F17" s="160"/>
      <c r="G17" s="160"/>
      <c r="H17" s="160"/>
      <c r="I17" s="160"/>
      <c r="J17" s="160"/>
      <c r="K17" s="160"/>
      <c r="L17" s="160"/>
      <c r="M17" s="160"/>
      <c r="N17" s="160"/>
      <c r="O17" s="160"/>
      <c r="P17" s="160"/>
      <c r="Q17" s="160"/>
      <c r="R17" s="160"/>
      <c r="S17" s="160"/>
      <c r="T17" s="161"/>
      <c r="U17" s="383"/>
      <c r="V17" s="383"/>
      <c r="W17" s="383"/>
      <c r="X17" s="383"/>
      <c r="Y17" s="383"/>
      <c r="Z17" s="383"/>
      <c r="AA17" s="383"/>
      <c r="AB17" s="383"/>
      <c r="AC17" s="383"/>
      <c r="AD17" s="383"/>
      <c r="AE17" s="383"/>
      <c r="AF17" s="383"/>
      <c r="AG17" s="383"/>
      <c r="AH17" s="383"/>
      <c r="AI17" s="383"/>
    </row>
    <row r="18" spans="1:35">
      <c r="A18" s="162"/>
      <c r="U18" s="163"/>
      <c r="V18" s="163"/>
      <c r="W18" s="163"/>
      <c r="X18" s="163"/>
      <c r="Y18" s="163"/>
      <c r="Z18" s="163"/>
      <c r="AA18" s="163"/>
      <c r="AB18" s="163"/>
      <c r="AC18" s="163"/>
      <c r="AD18" s="163"/>
      <c r="AE18" s="163"/>
      <c r="AF18" s="163"/>
      <c r="AG18" s="163"/>
      <c r="AH18" s="163"/>
      <c r="AI18" s="163"/>
    </row>
    <row r="19" spans="1:35" ht="12.75" customHeight="1">
      <c r="A19" s="165">
        <v>2.1</v>
      </c>
      <c r="B19" s="166" t="s">
        <v>366</v>
      </c>
      <c r="C19" s="167"/>
      <c r="D19" s="167"/>
      <c r="E19" s="167"/>
      <c r="F19" s="167"/>
      <c r="G19" s="390">
        <v>0</v>
      </c>
      <c r="H19" s="167"/>
      <c r="I19" s="169"/>
      <c r="J19" s="167"/>
      <c r="K19" s="167"/>
      <c r="L19" s="167"/>
      <c r="M19" s="167"/>
      <c r="N19" s="167"/>
      <c r="O19" s="167"/>
      <c r="P19" s="167"/>
      <c r="Q19" s="167"/>
      <c r="R19" s="167"/>
      <c r="S19" s="167"/>
      <c r="U19" s="388" t="str">
        <f>NombredheuresV4!B24</f>
        <v/>
      </c>
      <c r="V19" s="388" t="str">
        <f>NombredheuresV4!C24</f>
        <v/>
      </c>
      <c r="W19" s="388" t="str">
        <f>NombredheuresV4!D24</f>
        <v/>
      </c>
      <c r="X19" s="388" t="str">
        <f>NombredheuresV4!E24</f>
        <v/>
      </c>
      <c r="Y19" s="388" t="str">
        <f>NombredheuresV4!F24</f>
        <v/>
      </c>
      <c r="Z19" s="388" t="str">
        <f>NombredheuresV4!G24</f>
        <v/>
      </c>
      <c r="AA19" s="388" t="str">
        <f>NombredheuresV4!H24</f>
        <v/>
      </c>
      <c r="AB19" s="388" t="str">
        <f>NombredheuresV4!I24</f>
        <v/>
      </c>
      <c r="AC19" s="388" t="str">
        <f>NombredheuresV4!J24</f>
        <v/>
      </c>
      <c r="AD19" s="388" t="str">
        <f>NombredheuresV4!K24</f>
        <v/>
      </c>
      <c r="AE19" s="388" t="str">
        <f>NombredheuresV4!L24</f>
        <v/>
      </c>
      <c r="AF19" s="388" t="str">
        <f>NombredheuresV4!M24</f>
        <v/>
      </c>
      <c r="AG19" s="388" t="str">
        <f>NombredheuresV4!N24</f>
        <v/>
      </c>
      <c r="AH19" s="388" t="str">
        <f>NombredheuresV4!O24</f>
        <v/>
      </c>
      <c r="AI19" s="388" t="str">
        <f>NombredheuresV4!P24</f>
        <v/>
      </c>
    </row>
    <row r="20" spans="1:35">
      <c r="A20" s="172"/>
      <c r="B20" s="287" t="s">
        <v>230</v>
      </c>
      <c r="C20" s="172"/>
      <c r="D20" s="172"/>
      <c r="E20" s="172"/>
      <c r="F20" s="172"/>
      <c r="G20" s="391"/>
      <c r="H20" s="172"/>
      <c r="I20" s="173"/>
      <c r="J20" s="172"/>
      <c r="K20" s="172"/>
      <c r="L20" s="172"/>
      <c r="M20" s="172"/>
      <c r="N20" s="172"/>
      <c r="O20" s="172"/>
      <c r="P20" s="172"/>
      <c r="Q20" s="172"/>
      <c r="R20" s="172"/>
      <c r="S20" s="172"/>
      <c r="U20" s="389"/>
      <c r="V20" s="389"/>
      <c r="W20" s="389"/>
      <c r="X20" s="389"/>
      <c r="Y20" s="389"/>
      <c r="Z20" s="389"/>
      <c r="AA20" s="389"/>
      <c r="AB20" s="389"/>
      <c r="AC20" s="389"/>
      <c r="AD20" s="389"/>
      <c r="AE20" s="389"/>
      <c r="AF20" s="389"/>
      <c r="AG20" s="389"/>
      <c r="AH20" s="389"/>
      <c r="AI20" s="389"/>
    </row>
    <row r="22" spans="1:35">
      <c r="A22" s="223">
        <v>2.2000000000000002</v>
      </c>
      <c r="B22" s="224" t="s">
        <v>370</v>
      </c>
      <c r="C22" s="225"/>
      <c r="D22" s="225"/>
      <c r="E22" s="225"/>
      <c r="F22" s="225"/>
      <c r="G22" s="226">
        <v>0</v>
      </c>
      <c r="H22" s="225"/>
      <c r="I22" s="225" t="s">
        <v>84</v>
      </c>
      <c r="J22" s="225"/>
      <c r="K22" s="225"/>
      <c r="L22" s="225"/>
      <c r="M22" s="225"/>
      <c r="N22" s="225"/>
      <c r="O22" s="225"/>
      <c r="P22" s="225"/>
      <c r="Q22" s="225"/>
      <c r="R22" s="225"/>
      <c r="S22" s="225"/>
      <c r="U22" s="230"/>
      <c r="V22" s="230"/>
      <c r="W22" s="230"/>
      <c r="X22" s="230"/>
      <c r="Y22" s="230"/>
      <c r="Z22" s="230"/>
      <c r="AA22" s="230"/>
      <c r="AB22" s="230"/>
      <c r="AC22" s="230"/>
      <c r="AD22" s="230"/>
      <c r="AE22" s="230"/>
      <c r="AF22" s="230"/>
      <c r="AG22" s="230"/>
      <c r="AH22" s="230"/>
      <c r="AI22" s="230"/>
    </row>
    <row r="23" spans="1:35">
      <c r="A23" s="227"/>
      <c r="B23" s="232" t="s">
        <v>369</v>
      </c>
      <c r="C23" s="227"/>
      <c r="D23" s="227"/>
      <c r="E23" s="227"/>
      <c r="F23" s="227"/>
      <c r="G23" s="226">
        <v>1</v>
      </c>
      <c r="H23" s="228"/>
      <c r="I23" s="227" t="s">
        <v>86</v>
      </c>
      <c r="J23" s="227"/>
      <c r="K23" s="227"/>
      <c r="L23" s="227"/>
      <c r="M23" s="227"/>
      <c r="N23" s="227"/>
      <c r="O23" s="227"/>
      <c r="P23" s="227"/>
      <c r="Q23" s="227"/>
      <c r="R23" s="227"/>
      <c r="S23" s="227"/>
      <c r="U23" s="230"/>
      <c r="V23" s="230"/>
      <c r="W23" s="230"/>
      <c r="X23" s="230"/>
      <c r="Y23" s="230"/>
      <c r="Z23" s="230"/>
      <c r="AA23" s="230"/>
      <c r="AB23" s="230"/>
      <c r="AC23" s="230"/>
      <c r="AD23" s="230"/>
      <c r="AE23" s="230"/>
      <c r="AF23" s="230"/>
      <c r="AG23" s="230"/>
      <c r="AH23" s="230"/>
      <c r="AI23" s="230"/>
    </row>
    <row r="24" spans="1:35">
      <c r="A24" s="227"/>
      <c r="B24" s="228"/>
      <c r="C24" s="227"/>
      <c r="D24" s="227"/>
      <c r="E24" s="227"/>
      <c r="F24" s="227"/>
      <c r="G24" s="226">
        <v>2</v>
      </c>
      <c r="H24" s="228"/>
      <c r="I24" s="227"/>
      <c r="J24" s="227"/>
      <c r="K24" s="227"/>
      <c r="L24" s="227"/>
      <c r="M24" s="227"/>
      <c r="N24" s="227"/>
      <c r="O24" s="227"/>
      <c r="P24" s="227"/>
      <c r="Q24" s="227"/>
      <c r="R24" s="227"/>
      <c r="S24" s="227"/>
      <c r="U24" s="230"/>
      <c r="V24" s="230"/>
      <c r="W24" s="230"/>
      <c r="X24" s="230"/>
      <c r="Y24" s="230"/>
      <c r="Z24" s="230"/>
      <c r="AA24" s="230"/>
      <c r="AB24" s="230"/>
      <c r="AC24" s="230"/>
      <c r="AD24" s="230"/>
      <c r="AE24" s="230"/>
      <c r="AF24" s="230"/>
      <c r="AG24" s="230"/>
      <c r="AH24" s="230"/>
      <c r="AI24" s="230"/>
    </row>
    <row r="25" spans="1:35">
      <c r="A25" s="227"/>
      <c r="B25" s="227"/>
      <c r="C25" s="227"/>
      <c r="D25" s="227"/>
      <c r="E25" s="227"/>
      <c r="F25" s="227"/>
      <c r="G25" s="226">
        <v>3</v>
      </c>
      <c r="H25" s="228"/>
      <c r="I25" s="227" t="s">
        <v>87</v>
      </c>
      <c r="J25" s="227"/>
      <c r="K25" s="227"/>
      <c r="L25" s="227"/>
      <c r="M25" s="227"/>
      <c r="N25" s="227"/>
      <c r="O25" s="227"/>
      <c r="P25" s="227"/>
      <c r="Q25" s="227"/>
      <c r="R25" s="227"/>
      <c r="S25" s="227"/>
      <c r="U25" s="230"/>
      <c r="V25" s="230"/>
      <c r="W25" s="230"/>
      <c r="X25" s="230"/>
      <c r="Y25" s="230"/>
      <c r="Z25" s="230"/>
      <c r="AA25" s="230"/>
      <c r="AB25" s="230"/>
      <c r="AC25" s="230"/>
      <c r="AD25" s="230"/>
      <c r="AE25" s="230"/>
      <c r="AF25" s="230"/>
      <c r="AG25" s="230"/>
      <c r="AH25" s="230"/>
      <c r="AI25" s="230"/>
    </row>
    <row r="26" spans="1:35">
      <c r="A26" s="227"/>
      <c r="B26" s="227"/>
      <c r="C26" s="227"/>
      <c r="D26" s="227"/>
      <c r="E26" s="227"/>
      <c r="F26" s="227"/>
      <c r="G26" s="226">
        <v>4</v>
      </c>
      <c r="H26" s="228"/>
      <c r="I26" s="227"/>
      <c r="J26" s="227"/>
      <c r="K26" s="227"/>
      <c r="L26" s="227"/>
      <c r="M26" s="227"/>
      <c r="N26" s="227"/>
      <c r="O26" s="227"/>
      <c r="P26" s="227"/>
      <c r="Q26" s="227"/>
      <c r="R26" s="227"/>
      <c r="S26" s="227"/>
      <c r="U26" s="230"/>
      <c r="V26" s="230"/>
      <c r="W26" s="230"/>
      <c r="X26" s="230"/>
      <c r="Y26" s="230"/>
      <c r="Z26" s="230"/>
      <c r="AA26" s="230"/>
      <c r="AB26" s="230"/>
      <c r="AC26" s="230"/>
      <c r="AD26" s="230"/>
      <c r="AE26" s="230"/>
      <c r="AF26" s="230"/>
      <c r="AG26" s="230"/>
      <c r="AH26" s="230"/>
      <c r="AI26" s="230"/>
    </row>
    <row r="27" spans="1:35">
      <c r="A27" s="229"/>
      <c r="B27" s="229"/>
      <c r="C27" s="229"/>
      <c r="D27" s="229"/>
      <c r="E27" s="229"/>
      <c r="F27" s="229"/>
      <c r="G27" s="226">
        <v>5</v>
      </c>
      <c r="H27" s="229"/>
      <c r="I27" s="229" t="s">
        <v>88</v>
      </c>
      <c r="J27" s="229"/>
      <c r="K27" s="229"/>
      <c r="L27" s="229"/>
      <c r="M27" s="229"/>
      <c r="N27" s="229"/>
      <c r="O27" s="229"/>
      <c r="P27" s="229"/>
      <c r="Q27" s="229"/>
      <c r="R27" s="229"/>
      <c r="S27" s="229"/>
      <c r="U27" s="230"/>
      <c r="V27" s="230"/>
      <c r="W27" s="230"/>
      <c r="X27" s="230"/>
      <c r="Y27" s="230"/>
      <c r="Z27" s="230"/>
      <c r="AA27" s="230"/>
      <c r="AB27" s="230"/>
      <c r="AC27" s="230"/>
      <c r="AD27" s="230"/>
      <c r="AE27" s="230"/>
      <c r="AF27" s="230"/>
      <c r="AG27" s="230"/>
      <c r="AH27" s="230"/>
      <c r="AI27" s="230"/>
    </row>
    <row r="28" spans="1:35">
      <c r="G28" s="159"/>
      <c r="H28" s="159"/>
      <c r="I28" s="164"/>
    </row>
    <row r="29" spans="1:35">
      <c r="A29" s="165">
        <v>2.2999999999999998</v>
      </c>
      <c r="B29" s="166" t="s">
        <v>204</v>
      </c>
      <c r="C29" s="167"/>
      <c r="D29" s="167"/>
      <c r="E29" s="167"/>
      <c r="F29" s="167"/>
      <c r="G29" s="168">
        <v>0</v>
      </c>
      <c r="H29" s="167"/>
      <c r="I29" s="169" t="s">
        <v>84</v>
      </c>
      <c r="J29" s="167"/>
      <c r="K29" s="167"/>
      <c r="L29" s="167"/>
      <c r="M29" s="167"/>
      <c r="N29" s="167"/>
      <c r="O29" s="167"/>
      <c r="P29" s="167"/>
      <c r="Q29" s="167"/>
      <c r="R29" s="167"/>
      <c r="S29" s="167"/>
      <c r="U29" s="175"/>
      <c r="V29" s="175"/>
      <c r="W29" s="175"/>
      <c r="X29" s="175"/>
      <c r="Y29" s="175"/>
      <c r="Z29" s="175"/>
      <c r="AA29" s="175"/>
      <c r="AB29" s="175"/>
      <c r="AC29" s="175"/>
      <c r="AD29" s="175"/>
      <c r="AE29" s="175"/>
      <c r="AF29" s="175"/>
      <c r="AG29" s="175"/>
      <c r="AH29" s="175"/>
      <c r="AI29" s="175"/>
    </row>
    <row r="30" spans="1:35">
      <c r="A30" s="170"/>
      <c r="B30" s="176" t="s">
        <v>205</v>
      </c>
      <c r="C30" s="170"/>
      <c r="D30" s="170"/>
      <c r="E30" s="170"/>
      <c r="F30" s="170"/>
      <c r="G30" s="168">
        <v>1</v>
      </c>
      <c r="H30" s="153"/>
      <c r="I30" s="171" t="s">
        <v>122</v>
      </c>
      <c r="J30" s="153"/>
      <c r="K30" s="153"/>
      <c r="L30" s="153"/>
      <c r="M30" s="153"/>
      <c r="N30" s="170"/>
      <c r="O30" s="170"/>
      <c r="P30" s="170"/>
      <c r="Q30" s="170"/>
      <c r="R30" s="170"/>
      <c r="S30" s="170"/>
      <c r="U30" s="175"/>
      <c r="V30" s="175"/>
      <c r="W30" s="175"/>
      <c r="X30" s="175"/>
      <c r="Y30" s="175"/>
      <c r="Z30" s="175"/>
      <c r="AA30" s="175"/>
      <c r="AB30" s="175"/>
      <c r="AC30" s="175"/>
      <c r="AD30" s="175"/>
      <c r="AE30" s="175"/>
      <c r="AF30" s="175"/>
      <c r="AG30" s="175"/>
      <c r="AH30" s="175"/>
      <c r="AI30" s="175"/>
    </row>
    <row r="31" spans="1:35">
      <c r="A31" s="170"/>
      <c r="B31" s="170"/>
      <c r="C31" s="170"/>
      <c r="D31" s="170"/>
      <c r="E31" s="170"/>
      <c r="F31" s="170"/>
      <c r="G31" s="168">
        <v>2</v>
      </c>
      <c r="H31" s="153"/>
      <c r="I31" s="171" t="s">
        <v>93</v>
      </c>
      <c r="J31" s="153"/>
      <c r="K31" s="153"/>
      <c r="L31" s="153"/>
      <c r="M31" s="153"/>
      <c r="N31" s="170"/>
      <c r="O31" s="170"/>
      <c r="P31" s="170"/>
      <c r="Q31" s="170"/>
      <c r="R31" s="170"/>
      <c r="S31" s="170"/>
      <c r="U31" s="175"/>
      <c r="V31" s="175"/>
      <c r="W31" s="175"/>
      <c r="X31" s="175"/>
      <c r="Y31" s="175"/>
      <c r="Z31" s="175"/>
      <c r="AA31" s="175"/>
      <c r="AB31" s="175"/>
      <c r="AC31" s="175"/>
      <c r="AD31" s="175"/>
      <c r="AE31" s="175"/>
      <c r="AF31" s="175"/>
      <c r="AG31" s="175"/>
      <c r="AH31" s="175"/>
      <c r="AI31" s="175"/>
    </row>
    <row r="32" spans="1:35">
      <c r="A32" s="170"/>
      <c r="B32" s="170"/>
      <c r="C32" s="170"/>
      <c r="D32" s="170"/>
      <c r="E32" s="170"/>
      <c r="F32" s="170"/>
      <c r="G32" s="168">
        <v>3</v>
      </c>
      <c r="H32" s="153"/>
      <c r="I32" s="171" t="s">
        <v>95</v>
      </c>
      <c r="J32" s="153"/>
      <c r="K32" s="153"/>
      <c r="L32" s="153"/>
      <c r="M32" s="153"/>
      <c r="N32" s="170"/>
      <c r="O32" s="170"/>
      <c r="P32" s="170"/>
      <c r="Q32" s="170"/>
      <c r="R32" s="170"/>
      <c r="S32" s="170"/>
      <c r="U32" s="175"/>
      <c r="V32" s="175"/>
      <c r="W32" s="175"/>
      <c r="X32" s="175"/>
      <c r="Y32" s="175"/>
      <c r="Z32" s="175"/>
      <c r="AA32" s="175"/>
      <c r="AB32" s="175"/>
      <c r="AC32" s="175"/>
      <c r="AD32" s="175"/>
      <c r="AE32" s="175"/>
      <c r="AF32" s="175"/>
      <c r="AG32" s="175"/>
      <c r="AH32" s="175"/>
      <c r="AI32" s="175"/>
    </row>
    <row r="33" spans="1:35">
      <c r="A33" s="170"/>
      <c r="B33" s="170"/>
      <c r="C33" s="170"/>
      <c r="D33" s="170"/>
      <c r="E33" s="170"/>
      <c r="F33" s="170"/>
      <c r="G33" s="168">
        <v>4</v>
      </c>
      <c r="H33" s="153"/>
      <c r="I33" s="171" t="s">
        <v>94</v>
      </c>
      <c r="J33" s="153"/>
      <c r="K33" s="153"/>
      <c r="L33" s="153"/>
      <c r="M33" s="153"/>
      <c r="N33" s="170"/>
      <c r="O33" s="170"/>
      <c r="P33" s="170"/>
      <c r="Q33" s="170"/>
      <c r="R33" s="170"/>
      <c r="S33" s="170"/>
      <c r="U33" s="175"/>
      <c r="V33" s="175"/>
      <c r="W33" s="175"/>
      <c r="X33" s="175"/>
      <c r="Y33" s="175"/>
      <c r="Z33" s="175"/>
      <c r="AA33" s="175"/>
      <c r="AB33" s="175"/>
      <c r="AC33" s="175"/>
      <c r="AD33" s="175"/>
      <c r="AE33" s="175"/>
      <c r="AF33" s="175"/>
      <c r="AG33" s="175"/>
      <c r="AH33" s="175"/>
      <c r="AI33" s="175"/>
    </row>
    <row r="34" spans="1:35">
      <c r="A34" s="172"/>
      <c r="B34" s="172"/>
      <c r="C34" s="172"/>
      <c r="D34" s="172"/>
      <c r="E34" s="172"/>
      <c r="F34" s="172"/>
      <c r="G34" s="168">
        <v>5</v>
      </c>
      <c r="H34" s="172"/>
      <c r="I34" s="173" t="s">
        <v>96</v>
      </c>
      <c r="J34" s="172"/>
      <c r="K34" s="172"/>
      <c r="L34" s="172"/>
      <c r="M34" s="172"/>
      <c r="N34" s="172"/>
      <c r="O34" s="172"/>
      <c r="P34" s="172"/>
      <c r="Q34" s="172"/>
      <c r="R34" s="172"/>
      <c r="S34" s="172"/>
      <c r="U34" s="175"/>
      <c r="V34" s="175"/>
      <c r="W34" s="175"/>
      <c r="X34" s="175"/>
      <c r="Y34" s="175"/>
      <c r="Z34" s="175"/>
      <c r="AA34" s="175"/>
      <c r="AB34" s="175"/>
      <c r="AC34" s="175"/>
      <c r="AD34" s="175"/>
      <c r="AE34" s="175"/>
      <c r="AF34" s="175"/>
      <c r="AG34" s="175"/>
      <c r="AH34" s="175"/>
      <c r="AI34" s="175"/>
    </row>
    <row r="37" spans="1:35" ht="12.75" thickBot="1">
      <c r="G37" s="151" t="s">
        <v>89</v>
      </c>
      <c r="U37" s="306" t="e">
        <f>U19+U22+U23+U24+U25+U26+U27+U29+U30+U31+U32+U33+U34</f>
        <v>#VALUE!</v>
      </c>
      <c r="V37" s="306" t="e">
        <f t="shared" ref="V37:AI37" si="0">V19+V22+V23+V24+V25+V26+V27+V29+V30+V31+V32+V33+V34</f>
        <v>#VALUE!</v>
      </c>
      <c r="W37" s="306" t="e">
        <f t="shared" si="0"/>
        <v>#VALUE!</v>
      </c>
      <c r="X37" s="306" t="e">
        <f t="shared" si="0"/>
        <v>#VALUE!</v>
      </c>
      <c r="Y37" s="306" t="e">
        <f t="shared" si="0"/>
        <v>#VALUE!</v>
      </c>
      <c r="Z37" s="306" t="e">
        <f t="shared" si="0"/>
        <v>#VALUE!</v>
      </c>
      <c r="AA37" s="306" t="e">
        <f t="shared" si="0"/>
        <v>#VALUE!</v>
      </c>
      <c r="AB37" s="306" t="e">
        <f t="shared" si="0"/>
        <v>#VALUE!</v>
      </c>
      <c r="AC37" s="306" t="e">
        <f t="shared" si="0"/>
        <v>#VALUE!</v>
      </c>
      <c r="AD37" s="306" t="e">
        <f t="shared" si="0"/>
        <v>#VALUE!</v>
      </c>
      <c r="AE37" s="306" t="e">
        <f t="shared" si="0"/>
        <v>#VALUE!</v>
      </c>
      <c r="AF37" s="306" t="e">
        <f t="shared" si="0"/>
        <v>#VALUE!</v>
      </c>
      <c r="AG37" s="306" t="e">
        <f t="shared" si="0"/>
        <v>#VALUE!</v>
      </c>
      <c r="AH37" s="306" t="e">
        <f t="shared" si="0"/>
        <v>#VALUE!</v>
      </c>
      <c r="AI37" s="306" t="e">
        <f t="shared" si="0"/>
        <v>#VALUE!</v>
      </c>
    </row>
    <row r="38" spans="1:35" ht="12.75" thickBot="1">
      <c r="G38" s="157" t="s">
        <v>90</v>
      </c>
      <c r="U38" s="231" t="e">
        <f>IF(COUNT(U$19:U$34)&gt;5,"Erreur",ROUND(U37/3,2))</f>
        <v>#VALUE!</v>
      </c>
      <c r="V38" s="231" t="e">
        <f t="shared" ref="V38:AI38" si="1">IF(COUNT(V$19:V$34)&gt;5,"Erreur",ROUND(V37/3,2))</f>
        <v>#VALUE!</v>
      </c>
      <c r="W38" s="231" t="e">
        <f t="shared" si="1"/>
        <v>#VALUE!</v>
      </c>
      <c r="X38" s="231" t="e">
        <f t="shared" si="1"/>
        <v>#VALUE!</v>
      </c>
      <c r="Y38" s="231" t="e">
        <f t="shared" si="1"/>
        <v>#VALUE!</v>
      </c>
      <c r="Z38" s="231" t="e">
        <f t="shared" si="1"/>
        <v>#VALUE!</v>
      </c>
      <c r="AA38" s="231" t="e">
        <f t="shared" si="1"/>
        <v>#VALUE!</v>
      </c>
      <c r="AB38" s="231" t="e">
        <f t="shared" si="1"/>
        <v>#VALUE!</v>
      </c>
      <c r="AC38" s="231" t="e">
        <f t="shared" si="1"/>
        <v>#VALUE!</v>
      </c>
      <c r="AD38" s="231" t="e">
        <f t="shared" si="1"/>
        <v>#VALUE!</v>
      </c>
      <c r="AE38" s="231" t="e">
        <f t="shared" si="1"/>
        <v>#VALUE!</v>
      </c>
      <c r="AF38" s="231" t="e">
        <f t="shared" si="1"/>
        <v>#VALUE!</v>
      </c>
      <c r="AG38" s="231" t="e">
        <f t="shared" si="1"/>
        <v>#VALUE!</v>
      </c>
      <c r="AH38" s="231" t="e">
        <f t="shared" si="1"/>
        <v>#VALUE!</v>
      </c>
      <c r="AI38" s="231" t="e">
        <f t="shared" si="1"/>
        <v>#VALUE!</v>
      </c>
    </row>
  </sheetData>
  <sheetProtection sheet="1" objects="1" scenarios="1"/>
  <mergeCells count="35">
    <mergeCell ref="AD9:AD17"/>
    <mergeCell ref="AE9:AE17"/>
    <mergeCell ref="G19:G20"/>
    <mergeCell ref="X19:X20"/>
    <mergeCell ref="Y19:Y20"/>
    <mergeCell ref="Z19:Z20"/>
    <mergeCell ref="AA19:AA20"/>
    <mergeCell ref="AC9:AC17"/>
    <mergeCell ref="U19:U20"/>
    <mergeCell ref="V19:V20"/>
    <mergeCell ref="W19:W20"/>
    <mergeCell ref="AB19:AB20"/>
    <mergeCell ref="AC19:AC20"/>
    <mergeCell ref="AI19:AI20"/>
    <mergeCell ref="AD19:AD20"/>
    <mergeCell ref="AE19:AE20"/>
    <mergeCell ref="AF19:AF20"/>
    <mergeCell ref="AG19:AG20"/>
    <mergeCell ref="AH19:AH20"/>
    <mergeCell ref="AF9:AF17"/>
    <mergeCell ref="I1:AI1"/>
    <mergeCell ref="I3:AI3"/>
    <mergeCell ref="I5:AI5"/>
    <mergeCell ref="I7:AI7"/>
    <mergeCell ref="U9:U17"/>
    <mergeCell ref="V9:V17"/>
    <mergeCell ref="W9:W17"/>
    <mergeCell ref="X9:X17"/>
    <mergeCell ref="Y9:Y17"/>
    <mergeCell ref="Z9:Z17"/>
    <mergeCell ref="AA9:AA17"/>
    <mergeCell ref="AB9:AB17"/>
    <mergeCell ref="AG9:AG17"/>
    <mergeCell ref="AH9:AH17"/>
    <mergeCell ref="AI9:AI17"/>
  </mergeCells>
  <phoneticPr fontId="0" type="noConversion"/>
  <printOptions horizontalCentered="1"/>
  <pageMargins left="0.59055118110236227" right="0.59055118110236227" top="0.39370078740157483" bottom="0.39370078740157483" header="0.39370078740157483" footer="0.23622047244094491"/>
  <pageSetup paperSize="9" scale="82" orientation="landscape" r:id="rId1"/>
  <headerFooter alignWithMargins="0">
    <oddFooter>&amp;CARC_FORMULAIRE_4535 - CIT-S 15.04.14</oddFooter>
  </headerFooter>
</worksheet>
</file>

<file path=xl/worksheets/sheet7.xml><?xml version="1.0" encoding="utf-8"?>
<worksheet xmlns="http://schemas.openxmlformats.org/spreadsheetml/2006/main" xmlns:r="http://schemas.openxmlformats.org/officeDocument/2006/relationships">
  <sheetPr codeName="Feuil19"/>
  <dimension ref="A1:AI29"/>
  <sheetViews>
    <sheetView zoomScaleNormal="100" workbookViewId="0">
      <selection activeCell="B1" sqref="B1"/>
    </sheetView>
  </sheetViews>
  <sheetFormatPr baseColWidth="10" defaultRowHeight="12"/>
  <cols>
    <col min="1" max="1" width="3.7109375" style="151" customWidth="1"/>
    <col min="2" max="6" width="11.42578125" style="151"/>
    <col min="7" max="7" width="2.7109375" style="151" customWidth="1"/>
    <col min="8" max="8" width="1.7109375" style="151" customWidth="1"/>
    <col min="9" max="20" width="2.7109375" style="151" customWidth="1"/>
    <col min="21" max="35" width="4.28515625" style="151" customWidth="1"/>
    <col min="36" max="16384" width="11.42578125" style="151"/>
  </cols>
  <sheetData>
    <row r="1" spans="1:35" ht="12.75" thickBot="1">
      <c r="F1" s="152" t="s">
        <v>73</v>
      </c>
      <c r="I1" s="384" t="str">
        <f>IF('Notation du prix'!F1="","",'Notation du prix'!F1)</f>
        <v/>
      </c>
      <c r="J1" s="385"/>
      <c r="K1" s="385"/>
      <c r="L1" s="385"/>
      <c r="M1" s="385"/>
      <c r="N1" s="385"/>
      <c r="O1" s="385"/>
      <c r="P1" s="385"/>
      <c r="Q1" s="385"/>
      <c r="R1" s="385"/>
      <c r="S1" s="385"/>
      <c r="T1" s="385"/>
      <c r="U1" s="385"/>
      <c r="V1" s="385"/>
      <c r="W1" s="385"/>
      <c r="X1" s="385"/>
      <c r="Y1" s="385"/>
      <c r="Z1" s="385"/>
      <c r="AA1" s="385"/>
      <c r="AB1" s="385"/>
      <c r="AC1" s="385"/>
      <c r="AD1" s="385"/>
      <c r="AE1" s="385"/>
      <c r="AF1" s="385"/>
      <c r="AG1" s="386"/>
      <c r="AH1" s="386"/>
      <c r="AI1" s="387"/>
    </row>
    <row r="2" spans="1:35" ht="5.0999999999999996" customHeight="1" thickBot="1">
      <c r="F2" s="152"/>
    </row>
    <row r="3" spans="1:35" ht="12.75" thickBot="1">
      <c r="F3" s="152" t="s">
        <v>74</v>
      </c>
      <c r="I3" s="384" t="str">
        <f>IF('Notation du prix'!F3="","",'Notation du prix'!F3)</f>
        <v/>
      </c>
      <c r="J3" s="385"/>
      <c r="K3" s="385"/>
      <c r="L3" s="385"/>
      <c r="M3" s="385"/>
      <c r="N3" s="385"/>
      <c r="O3" s="385"/>
      <c r="P3" s="385"/>
      <c r="Q3" s="385"/>
      <c r="R3" s="385"/>
      <c r="S3" s="385"/>
      <c r="T3" s="385"/>
      <c r="U3" s="385"/>
      <c r="V3" s="385"/>
      <c r="W3" s="385"/>
      <c r="X3" s="385"/>
      <c r="Y3" s="385"/>
      <c r="Z3" s="385"/>
      <c r="AA3" s="385"/>
      <c r="AB3" s="385"/>
      <c r="AC3" s="385"/>
      <c r="AD3" s="385"/>
      <c r="AE3" s="385"/>
      <c r="AF3" s="385"/>
      <c r="AG3" s="386"/>
      <c r="AH3" s="386"/>
      <c r="AI3" s="387"/>
    </row>
    <row r="4" spans="1:35" ht="5.0999999999999996" customHeight="1" thickBot="1">
      <c r="F4" s="152"/>
    </row>
    <row r="5" spans="1:35" ht="12.75" thickBot="1">
      <c r="F5" s="152" t="s">
        <v>75</v>
      </c>
      <c r="I5" s="384" t="str">
        <f>IF('Notation du prix'!F5="","",'Notation du prix'!F5)</f>
        <v/>
      </c>
      <c r="J5" s="385"/>
      <c r="K5" s="385"/>
      <c r="L5" s="385"/>
      <c r="M5" s="385"/>
      <c r="N5" s="385"/>
      <c r="O5" s="385"/>
      <c r="P5" s="385"/>
      <c r="Q5" s="385"/>
      <c r="R5" s="385"/>
      <c r="S5" s="385"/>
      <c r="T5" s="385"/>
      <c r="U5" s="385"/>
      <c r="V5" s="385"/>
      <c r="W5" s="385"/>
      <c r="X5" s="385"/>
      <c r="Y5" s="385"/>
      <c r="Z5" s="385"/>
      <c r="AA5" s="385"/>
      <c r="AB5" s="385"/>
      <c r="AC5" s="385"/>
      <c r="AD5" s="385"/>
      <c r="AE5" s="385"/>
      <c r="AF5" s="385"/>
      <c r="AG5" s="386"/>
      <c r="AH5" s="386"/>
      <c r="AI5" s="387"/>
    </row>
    <row r="6" spans="1:35" ht="5.0999999999999996" customHeight="1" thickBot="1">
      <c r="F6" s="152"/>
    </row>
    <row r="7" spans="1:35" ht="12.75" thickBot="1">
      <c r="F7" s="152" t="s">
        <v>76</v>
      </c>
      <c r="I7" s="384" t="str">
        <f>IF('Notation du prix'!F7="","",'Notation du prix'!F7)</f>
        <v/>
      </c>
      <c r="J7" s="385"/>
      <c r="K7" s="385"/>
      <c r="L7" s="385"/>
      <c r="M7" s="385"/>
      <c r="N7" s="385"/>
      <c r="O7" s="385"/>
      <c r="P7" s="385"/>
      <c r="Q7" s="385"/>
      <c r="R7" s="385"/>
      <c r="S7" s="385"/>
      <c r="T7" s="385"/>
      <c r="U7" s="385"/>
      <c r="V7" s="385"/>
      <c r="W7" s="385"/>
      <c r="X7" s="385"/>
      <c r="Y7" s="385"/>
      <c r="Z7" s="385"/>
      <c r="AA7" s="385"/>
      <c r="AB7" s="385"/>
      <c r="AC7" s="385"/>
      <c r="AD7" s="385"/>
      <c r="AE7" s="385"/>
      <c r="AF7" s="385"/>
      <c r="AG7" s="386"/>
      <c r="AH7" s="386"/>
      <c r="AI7" s="387"/>
    </row>
    <row r="9" spans="1:35">
      <c r="A9" s="153"/>
      <c r="B9" s="153"/>
      <c r="C9" s="153"/>
      <c r="D9" s="153"/>
      <c r="E9" s="154"/>
      <c r="F9" s="155"/>
      <c r="G9" s="153"/>
      <c r="H9" s="153"/>
      <c r="I9" s="156"/>
      <c r="J9" s="156"/>
      <c r="K9" s="156"/>
      <c r="L9" s="156"/>
      <c r="M9" s="153"/>
      <c r="N9" s="153"/>
      <c r="O9" s="153"/>
      <c r="P9" s="153"/>
      <c r="Q9" s="153"/>
      <c r="R9" s="153"/>
      <c r="S9" s="153"/>
      <c r="U9" s="381" t="str">
        <f>IF('Notation du prix'!B12="","",'Notation du prix'!B12)</f>
        <v>xxx</v>
      </c>
      <c r="V9" s="381" t="str">
        <f>IF('Notation du prix'!C12="","",'Notation du prix'!C12)</f>
        <v>xxx</v>
      </c>
      <c r="W9" s="381" t="str">
        <f>IF('Notation du prix'!D12="","",'Notation du prix'!D12)</f>
        <v>xxx</v>
      </c>
      <c r="X9" s="381" t="str">
        <f>IF('Notation du prix'!E12="","",'Notation du prix'!E12)</f>
        <v>xxx</v>
      </c>
      <c r="Y9" s="381" t="str">
        <f>IF('Notation du prix'!F12="","",'Notation du prix'!F12)</f>
        <v>xxx</v>
      </c>
      <c r="Z9" s="381" t="str">
        <f>IF('Notation du prix'!G12="","",'Notation du prix'!G12)</f>
        <v>xxx</v>
      </c>
      <c r="AA9" s="381" t="str">
        <f>IF('Notation du prix'!H12="","",'Notation du prix'!H12)</f>
        <v>xxx</v>
      </c>
      <c r="AB9" s="381" t="str">
        <f>IF('Notation du prix'!I12="","",'Notation du prix'!I12)</f>
        <v>xxx</v>
      </c>
      <c r="AC9" s="381" t="str">
        <f>IF('Notation du prix'!J12="","",'Notation du prix'!J12)</f>
        <v>xxx</v>
      </c>
      <c r="AD9" s="381" t="str">
        <f>IF('Notation du prix'!K12="","",'Notation du prix'!K12)</f>
        <v>xxx</v>
      </c>
      <c r="AE9" s="381" t="str">
        <f>IF('Notation du prix'!L12="","",'Notation du prix'!L12)</f>
        <v>xxx</v>
      </c>
      <c r="AF9" s="381" t="str">
        <f>IF('Notation du prix'!M12="","",'Notation du prix'!M12)</f>
        <v>xxx</v>
      </c>
      <c r="AG9" s="381" t="str">
        <f>IF('Notation du prix'!N12="","",'Notation du prix'!N12)</f>
        <v>xxx</v>
      </c>
      <c r="AH9" s="381" t="str">
        <f>IF('Notation du prix'!O12="","",'Notation du prix'!O12)</f>
        <v>xxx</v>
      </c>
      <c r="AI9" s="381" t="str">
        <f>IF('Notation du prix'!P12="","",'Notation du prix'!P12)</f>
        <v>xxx</v>
      </c>
    </row>
    <row r="10" spans="1:35" ht="5.0999999999999996" customHeight="1">
      <c r="A10" s="153"/>
      <c r="B10" s="153"/>
      <c r="C10" s="153"/>
      <c r="D10" s="153"/>
      <c r="E10" s="154"/>
      <c r="F10" s="153"/>
      <c r="G10" s="153"/>
      <c r="H10" s="153"/>
      <c r="I10" s="156"/>
      <c r="J10" s="156"/>
      <c r="K10" s="156"/>
      <c r="L10" s="156"/>
      <c r="M10" s="156"/>
      <c r="N10" s="153"/>
      <c r="O10" s="153"/>
      <c r="P10" s="153"/>
      <c r="Q10" s="153"/>
      <c r="R10" s="153"/>
      <c r="S10" s="153"/>
      <c r="U10" s="382"/>
      <c r="V10" s="382"/>
      <c r="W10" s="382"/>
      <c r="X10" s="382"/>
      <c r="Y10" s="382"/>
      <c r="Z10" s="382"/>
      <c r="AA10" s="382"/>
      <c r="AB10" s="382"/>
      <c r="AC10" s="382"/>
      <c r="AD10" s="382"/>
      <c r="AE10" s="382"/>
      <c r="AF10" s="382"/>
      <c r="AG10" s="382"/>
      <c r="AH10" s="382"/>
      <c r="AI10" s="382"/>
    </row>
    <row r="11" spans="1:35">
      <c r="A11" s="153"/>
      <c r="B11" s="153"/>
      <c r="C11" s="153"/>
      <c r="D11" s="153"/>
      <c r="E11" s="154"/>
      <c r="F11" s="155"/>
      <c r="G11" s="153"/>
      <c r="H11" s="153"/>
      <c r="I11" s="156"/>
      <c r="J11" s="156"/>
      <c r="K11" s="156"/>
      <c r="L11" s="156"/>
      <c r="M11" s="156"/>
      <c r="N11" s="153"/>
      <c r="O11" s="153"/>
      <c r="P11" s="153"/>
      <c r="Q11" s="153"/>
      <c r="R11" s="153"/>
      <c r="S11" s="153"/>
      <c r="U11" s="382"/>
      <c r="V11" s="382"/>
      <c r="W11" s="382"/>
      <c r="X11" s="382"/>
      <c r="Y11" s="382"/>
      <c r="Z11" s="382"/>
      <c r="AA11" s="382"/>
      <c r="AB11" s="382"/>
      <c r="AC11" s="382"/>
      <c r="AD11" s="382"/>
      <c r="AE11" s="382"/>
      <c r="AF11" s="382"/>
      <c r="AG11" s="382"/>
      <c r="AH11" s="382"/>
      <c r="AI11" s="382"/>
    </row>
    <row r="12" spans="1:35" ht="5.0999999999999996" customHeight="1">
      <c r="A12" s="153"/>
      <c r="B12" s="153"/>
      <c r="C12" s="153"/>
      <c r="D12" s="153"/>
      <c r="E12" s="154"/>
      <c r="F12" s="153"/>
      <c r="G12" s="153"/>
      <c r="H12" s="153"/>
      <c r="I12" s="156"/>
      <c r="J12" s="156"/>
      <c r="K12" s="156"/>
      <c r="L12" s="156"/>
      <c r="M12" s="156"/>
      <c r="N12" s="153"/>
      <c r="O12" s="153"/>
      <c r="P12" s="153"/>
      <c r="Q12" s="153"/>
      <c r="R12" s="153"/>
      <c r="S12" s="153"/>
      <c r="U12" s="382"/>
      <c r="V12" s="382"/>
      <c r="W12" s="382"/>
      <c r="X12" s="382"/>
      <c r="Y12" s="382"/>
      <c r="Z12" s="382"/>
      <c r="AA12" s="382"/>
      <c r="AB12" s="382"/>
      <c r="AC12" s="382"/>
      <c r="AD12" s="382"/>
      <c r="AE12" s="382"/>
      <c r="AF12" s="382"/>
      <c r="AG12" s="382"/>
      <c r="AH12" s="382"/>
      <c r="AI12" s="382"/>
    </row>
    <row r="13" spans="1:35">
      <c r="A13" s="153"/>
      <c r="B13" s="153"/>
      <c r="C13" s="153"/>
      <c r="D13" s="153"/>
      <c r="E13" s="154"/>
      <c r="F13" s="155"/>
      <c r="G13" s="153"/>
      <c r="H13" s="153"/>
      <c r="I13" s="156"/>
      <c r="J13" s="156"/>
      <c r="K13" s="156"/>
      <c r="L13" s="156"/>
      <c r="M13" s="156"/>
      <c r="N13" s="153"/>
      <c r="O13" s="153"/>
      <c r="P13" s="153"/>
      <c r="Q13" s="153"/>
      <c r="R13" s="153"/>
      <c r="S13" s="153"/>
      <c r="U13" s="382"/>
      <c r="V13" s="382"/>
      <c r="W13" s="382"/>
      <c r="X13" s="382"/>
      <c r="Y13" s="382"/>
      <c r="Z13" s="382"/>
      <c r="AA13" s="382"/>
      <c r="AB13" s="382"/>
      <c r="AC13" s="382"/>
      <c r="AD13" s="382"/>
      <c r="AE13" s="382"/>
      <c r="AF13" s="382"/>
      <c r="AG13" s="382"/>
      <c r="AH13" s="382"/>
      <c r="AI13" s="382"/>
    </row>
    <row r="14" spans="1:35">
      <c r="U14" s="382"/>
      <c r="V14" s="382"/>
      <c r="W14" s="382"/>
      <c r="X14" s="382"/>
      <c r="Y14" s="382"/>
      <c r="Z14" s="382"/>
      <c r="AA14" s="382"/>
      <c r="AB14" s="382"/>
      <c r="AC14" s="382"/>
      <c r="AD14" s="382"/>
      <c r="AE14" s="382"/>
      <c r="AF14" s="382"/>
      <c r="AG14" s="382"/>
      <c r="AH14" s="382"/>
      <c r="AI14" s="382"/>
    </row>
    <row r="15" spans="1:35">
      <c r="A15" s="157" t="s">
        <v>92</v>
      </c>
      <c r="U15" s="382"/>
      <c r="V15" s="382"/>
      <c r="W15" s="382"/>
      <c r="X15" s="382"/>
      <c r="Y15" s="382"/>
      <c r="Z15" s="382"/>
      <c r="AA15" s="382"/>
      <c r="AB15" s="382"/>
      <c r="AC15" s="382"/>
      <c r="AD15" s="382"/>
      <c r="AE15" s="382"/>
      <c r="AF15" s="382"/>
      <c r="AG15" s="382"/>
      <c r="AH15" s="382"/>
      <c r="AI15" s="382"/>
    </row>
    <row r="16" spans="1:35">
      <c r="A16" s="157" t="s">
        <v>22</v>
      </c>
      <c r="U16" s="382"/>
      <c r="V16" s="382"/>
      <c r="W16" s="382"/>
      <c r="X16" s="382"/>
      <c r="Y16" s="382"/>
      <c r="Z16" s="382"/>
      <c r="AA16" s="382"/>
      <c r="AB16" s="382"/>
      <c r="AC16" s="382"/>
      <c r="AD16" s="382"/>
      <c r="AE16" s="382"/>
      <c r="AF16" s="382"/>
      <c r="AG16" s="382"/>
      <c r="AH16" s="382"/>
      <c r="AI16" s="382"/>
    </row>
    <row r="17" spans="1:35">
      <c r="A17" s="160"/>
      <c r="B17" s="160"/>
      <c r="C17" s="160"/>
      <c r="D17" s="160"/>
      <c r="E17" s="160"/>
      <c r="F17" s="160"/>
      <c r="G17" s="160"/>
      <c r="H17" s="160"/>
      <c r="I17" s="160"/>
      <c r="J17" s="160"/>
      <c r="K17" s="160"/>
      <c r="L17" s="160"/>
      <c r="M17" s="160"/>
      <c r="N17" s="160"/>
      <c r="O17" s="160"/>
      <c r="P17" s="160"/>
      <c r="Q17" s="160"/>
      <c r="R17" s="160"/>
      <c r="S17" s="160"/>
      <c r="T17" s="161"/>
      <c r="U17" s="383"/>
      <c r="V17" s="383"/>
      <c r="W17" s="383"/>
      <c r="X17" s="383"/>
      <c r="Y17" s="383"/>
      <c r="Z17" s="383"/>
      <c r="AA17" s="383"/>
      <c r="AB17" s="383"/>
      <c r="AC17" s="383"/>
      <c r="AD17" s="383"/>
      <c r="AE17" s="383"/>
      <c r="AF17" s="383"/>
      <c r="AG17" s="383"/>
      <c r="AH17" s="383"/>
      <c r="AI17" s="383"/>
    </row>
    <row r="18" spans="1:35">
      <c r="U18" s="163"/>
      <c r="V18" s="163"/>
      <c r="W18" s="163"/>
      <c r="X18" s="163"/>
      <c r="Y18" s="163"/>
      <c r="Z18" s="163"/>
      <c r="AA18" s="163"/>
      <c r="AB18" s="163"/>
      <c r="AC18" s="163"/>
      <c r="AD18" s="163"/>
      <c r="AE18" s="163"/>
      <c r="AF18" s="163"/>
      <c r="AG18" s="163"/>
      <c r="AH18" s="163"/>
      <c r="AI18" s="163"/>
    </row>
    <row r="19" spans="1:35">
      <c r="A19" s="223">
        <v>3.1</v>
      </c>
      <c r="B19" s="224" t="s">
        <v>206</v>
      </c>
      <c r="C19" s="225"/>
      <c r="D19" s="225"/>
      <c r="E19" s="225"/>
      <c r="F19" s="225"/>
      <c r="G19" s="226">
        <v>0</v>
      </c>
      <c r="H19" s="225"/>
      <c r="I19" s="225" t="s">
        <v>25</v>
      </c>
      <c r="J19" s="225"/>
      <c r="K19" s="225"/>
      <c r="L19" s="225"/>
      <c r="M19" s="225"/>
      <c r="N19" s="225"/>
      <c r="O19" s="225"/>
      <c r="P19" s="225"/>
      <c r="Q19" s="225"/>
      <c r="R19" s="225"/>
      <c r="S19" s="225"/>
      <c r="U19" s="230"/>
      <c r="V19" s="230"/>
      <c r="W19" s="230"/>
      <c r="X19" s="230"/>
      <c r="Y19" s="230"/>
      <c r="Z19" s="230"/>
      <c r="AA19" s="230"/>
      <c r="AB19" s="230"/>
      <c r="AC19" s="230"/>
      <c r="AD19" s="230"/>
      <c r="AE19" s="230"/>
      <c r="AF19" s="230"/>
      <c r="AG19" s="230"/>
      <c r="AH19" s="230"/>
      <c r="AI19" s="230"/>
    </row>
    <row r="20" spans="1:35">
      <c r="A20" s="227"/>
      <c r="B20" s="233" t="s">
        <v>368</v>
      </c>
      <c r="C20" s="227"/>
      <c r="D20" s="227"/>
      <c r="E20" s="227"/>
      <c r="F20" s="227"/>
      <c r="G20" s="226">
        <v>1</v>
      </c>
      <c r="H20" s="228"/>
      <c r="I20" s="227" t="s">
        <v>100</v>
      </c>
      <c r="J20" s="227"/>
      <c r="K20" s="227"/>
      <c r="L20" s="227"/>
      <c r="M20" s="227"/>
      <c r="N20" s="227"/>
      <c r="O20" s="227"/>
      <c r="P20" s="227"/>
      <c r="Q20" s="227"/>
      <c r="R20" s="227"/>
      <c r="S20" s="227"/>
      <c r="U20" s="230"/>
      <c r="V20" s="230"/>
      <c r="W20" s="230"/>
      <c r="X20" s="230"/>
      <c r="Y20" s="230"/>
      <c r="Z20" s="230"/>
      <c r="AA20" s="230"/>
      <c r="AB20" s="230"/>
      <c r="AC20" s="230"/>
      <c r="AD20" s="230"/>
      <c r="AE20" s="230"/>
      <c r="AF20" s="230"/>
      <c r="AG20" s="230"/>
      <c r="AH20" s="230"/>
      <c r="AI20" s="230"/>
    </row>
    <row r="21" spans="1:35">
      <c r="A21" s="227"/>
      <c r="B21" s="227"/>
      <c r="C21" s="227"/>
      <c r="D21" s="227"/>
      <c r="E21" s="227"/>
      <c r="F21" s="227"/>
      <c r="G21" s="226">
        <v>2</v>
      </c>
      <c r="H21" s="228"/>
      <c r="I21" s="227"/>
      <c r="J21" s="227"/>
      <c r="K21" s="227"/>
      <c r="L21" s="227"/>
      <c r="M21" s="227"/>
      <c r="N21" s="227"/>
      <c r="O21" s="227"/>
      <c r="P21" s="227"/>
      <c r="Q21" s="227"/>
      <c r="R21" s="227"/>
      <c r="S21" s="227"/>
      <c r="U21" s="230"/>
      <c r="V21" s="230"/>
      <c r="W21" s="230"/>
      <c r="X21" s="230"/>
      <c r="Y21" s="230"/>
      <c r="Z21" s="230"/>
      <c r="AA21" s="230"/>
      <c r="AB21" s="230"/>
      <c r="AC21" s="230"/>
      <c r="AD21" s="230"/>
      <c r="AE21" s="230"/>
      <c r="AF21" s="230"/>
      <c r="AG21" s="230"/>
      <c r="AH21" s="230"/>
      <c r="AI21" s="230"/>
    </row>
    <row r="22" spans="1:35">
      <c r="A22" s="227"/>
      <c r="B22" s="227"/>
      <c r="C22" s="227"/>
      <c r="D22" s="227"/>
      <c r="E22" s="227"/>
      <c r="F22" s="227"/>
      <c r="G22" s="226">
        <v>3</v>
      </c>
      <c r="H22" s="228"/>
      <c r="I22" s="227" t="s">
        <v>101</v>
      </c>
      <c r="J22" s="227"/>
      <c r="K22" s="227"/>
      <c r="L22" s="227"/>
      <c r="M22" s="227"/>
      <c r="N22" s="227"/>
      <c r="O22" s="227"/>
      <c r="P22" s="227"/>
      <c r="Q22" s="227"/>
      <c r="R22" s="227"/>
      <c r="S22" s="227"/>
      <c r="U22" s="230"/>
      <c r="V22" s="230"/>
      <c r="W22" s="230"/>
      <c r="X22" s="230"/>
      <c r="Y22" s="230"/>
      <c r="Z22" s="230"/>
      <c r="AA22" s="230"/>
      <c r="AB22" s="230"/>
      <c r="AC22" s="230"/>
      <c r="AD22" s="230"/>
      <c r="AE22" s="230"/>
      <c r="AF22" s="230"/>
      <c r="AG22" s="230"/>
      <c r="AH22" s="230"/>
      <c r="AI22" s="230"/>
    </row>
    <row r="23" spans="1:35">
      <c r="A23" s="227"/>
      <c r="B23" s="227"/>
      <c r="C23" s="227"/>
      <c r="D23" s="227"/>
      <c r="E23" s="227"/>
      <c r="F23" s="227"/>
      <c r="G23" s="226">
        <v>4</v>
      </c>
      <c r="H23" s="228"/>
      <c r="I23" s="227"/>
      <c r="J23" s="227"/>
      <c r="K23" s="227"/>
      <c r="L23" s="227"/>
      <c r="M23" s="227"/>
      <c r="N23" s="227"/>
      <c r="O23" s="227"/>
      <c r="P23" s="227"/>
      <c r="Q23" s="227"/>
      <c r="R23" s="227"/>
      <c r="S23" s="227"/>
      <c r="U23" s="230"/>
      <c r="V23" s="230"/>
      <c r="W23" s="230"/>
      <c r="X23" s="230"/>
      <c r="Y23" s="230"/>
      <c r="Z23" s="230"/>
      <c r="AA23" s="230"/>
      <c r="AB23" s="230"/>
      <c r="AC23" s="230"/>
      <c r="AD23" s="230"/>
      <c r="AE23" s="230"/>
      <c r="AF23" s="230"/>
      <c r="AG23" s="230"/>
      <c r="AH23" s="230"/>
      <c r="AI23" s="230"/>
    </row>
    <row r="24" spans="1:35">
      <c r="A24" s="229"/>
      <c r="B24" s="229"/>
      <c r="C24" s="229"/>
      <c r="D24" s="229"/>
      <c r="E24" s="229"/>
      <c r="F24" s="229"/>
      <c r="G24" s="226">
        <v>5</v>
      </c>
      <c r="H24" s="229"/>
      <c r="I24" s="229" t="s">
        <v>102</v>
      </c>
      <c r="J24" s="229"/>
      <c r="K24" s="229"/>
      <c r="L24" s="229"/>
      <c r="M24" s="229"/>
      <c r="N24" s="229"/>
      <c r="O24" s="229"/>
      <c r="P24" s="229"/>
      <c r="Q24" s="229"/>
      <c r="R24" s="229"/>
      <c r="S24" s="229"/>
      <c r="U24" s="230"/>
      <c r="V24" s="230"/>
      <c r="W24" s="230"/>
      <c r="X24" s="230"/>
      <c r="Y24" s="230"/>
      <c r="Z24" s="230"/>
      <c r="AA24" s="230"/>
      <c r="AB24" s="230"/>
      <c r="AC24" s="230"/>
      <c r="AD24" s="230"/>
      <c r="AE24" s="230"/>
      <c r="AF24" s="230"/>
      <c r="AG24" s="230"/>
      <c r="AH24" s="230"/>
      <c r="AI24" s="230"/>
    </row>
    <row r="25" spans="1:35">
      <c r="G25" s="159"/>
      <c r="H25" s="159"/>
      <c r="I25" s="164"/>
    </row>
    <row r="28" spans="1:35" ht="12.75" thickBot="1">
      <c r="G28" s="151" t="s">
        <v>89</v>
      </c>
      <c r="U28" s="174">
        <f>U19+U20+U21+U22+U23+U24</f>
        <v>0</v>
      </c>
      <c r="V28" s="174">
        <f t="shared" ref="V28:AI28" si="0">V19+V20+V21+V22+V23+V24</f>
        <v>0</v>
      </c>
      <c r="W28" s="174">
        <f t="shared" si="0"/>
        <v>0</v>
      </c>
      <c r="X28" s="174">
        <f t="shared" si="0"/>
        <v>0</v>
      </c>
      <c r="Y28" s="174">
        <f t="shared" si="0"/>
        <v>0</v>
      </c>
      <c r="Z28" s="174">
        <f t="shared" si="0"/>
        <v>0</v>
      </c>
      <c r="AA28" s="174">
        <f t="shared" si="0"/>
        <v>0</v>
      </c>
      <c r="AB28" s="174">
        <f t="shared" si="0"/>
        <v>0</v>
      </c>
      <c r="AC28" s="174">
        <f t="shared" si="0"/>
        <v>0</v>
      </c>
      <c r="AD28" s="174">
        <f t="shared" si="0"/>
        <v>0</v>
      </c>
      <c r="AE28" s="174">
        <f t="shared" si="0"/>
        <v>0</v>
      </c>
      <c r="AF28" s="174">
        <f t="shared" si="0"/>
        <v>0</v>
      </c>
      <c r="AG28" s="174">
        <f t="shared" si="0"/>
        <v>0</v>
      </c>
      <c r="AH28" s="174">
        <f t="shared" si="0"/>
        <v>0</v>
      </c>
      <c r="AI28" s="174">
        <f t="shared" si="0"/>
        <v>0</v>
      </c>
    </row>
    <row r="29" spans="1:35" ht="12.75" thickBot="1">
      <c r="G29" s="157" t="s">
        <v>90</v>
      </c>
      <c r="U29" s="231">
        <f>IF(COUNT(U$19:U$24)&gt;3,"Erreur",ROUND(U28/1,2))</f>
        <v>0</v>
      </c>
      <c r="V29" s="231">
        <f t="shared" ref="V29:AI29" si="1">IF(COUNT(V$19:V$24)&gt;3,"Erreur",ROUND(V28/1,2))</f>
        <v>0</v>
      </c>
      <c r="W29" s="231">
        <f t="shared" si="1"/>
        <v>0</v>
      </c>
      <c r="X29" s="231">
        <f t="shared" si="1"/>
        <v>0</v>
      </c>
      <c r="Y29" s="231">
        <f t="shared" si="1"/>
        <v>0</v>
      </c>
      <c r="Z29" s="231">
        <f t="shared" si="1"/>
        <v>0</v>
      </c>
      <c r="AA29" s="231">
        <f t="shared" si="1"/>
        <v>0</v>
      </c>
      <c r="AB29" s="231">
        <f t="shared" si="1"/>
        <v>0</v>
      </c>
      <c r="AC29" s="231">
        <f t="shared" si="1"/>
        <v>0</v>
      </c>
      <c r="AD29" s="231">
        <f t="shared" si="1"/>
        <v>0</v>
      </c>
      <c r="AE29" s="231">
        <f t="shared" si="1"/>
        <v>0</v>
      </c>
      <c r="AF29" s="231">
        <f t="shared" si="1"/>
        <v>0</v>
      </c>
      <c r="AG29" s="231">
        <f t="shared" si="1"/>
        <v>0</v>
      </c>
      <c r="AH29" s="231">
        <f t="shared" si="1"/>
        <v>0</v>
      </c>
      <c r="AI29" s="231">
        <f t="shared" si="1"/>
        <v>0</v>
      </c>
    </row>
  </sheetData>
  <sheetProtection sheet="1" objects="1" scenarios="1"/>
  <mergeCells count="19">
    <mergeCell ref="AH9:AH17"/>
    <mergeCell ref="AI9:AI17"/>
    <mergeCell ref="AC9:AC17"/>
    <mergeCell ref="AD9:AD17"/>
    <mergeCell ref="AE9:AE17"/>
    <mergeCell ref="AF9:AF17"/>
    <mergeCell ref="I1:AI1"/>
    <mergeCell ref="I3:AI3"/>
    <mergeCell ref="I5:AI5"/>
    <mergeCell ref="I7:AI7"/>
    <mergeCell ref="Y9:Y17"/>
    <mergeCell ref="Z9:Z17"/>
    <mergeCell ref="AA9:AA17"/>
    <mergeCell ref="AB9:AB17"/>
    <mergeCell ref="U9:U17"/>
    <mergeCell ref="V9:V17"/>
    <mergeCell ref="W9:W17"/>
    <mergeCell ref="X9:X17"/>
    <mergeCell ref="AG9:AG17"/>
  </mergeCells>
  <phoneticPr fontId="0" type="noConversion"/>
  <printOptions horizontalCentered="1"/>
  <pageMargins left="0.59055118110236227" right="0.59055118110236227" top="0.39370078740157483" bottom="0.39370078740157483" header="0.39370078740157483" footer="0.23622047244094491"/>
  <pageSetup paperSize="9" scale="82" orientation="landscape" r:id="rId1"/>
  <headerFooter alignWithMargins="0">
    <oddFooter>&amp;CARC_FORMULAIRE_4535 - CIT-S 15.04.14</oddFooter>
  </headerFooter>
</worksheet>
</file>

<file path=xl/worksheets/sheet8.xml><?xml version="1.0" encoding="utf-8"?>
<worksheet xmlns="http://schemas.openxmlformats.org/spreadsheetml/2006/main" xmlns:r="http://schemas.openxmlformats.org/officeDocument/2006/relationships">
  <sheetPr codeName="Feuil20"/>
  <dimension ref="A1:AI49"/>
  <sheetViews>
    <sheetView zoomScaleNormal="100" workbookViewId="0">
      <selection activeCell="B1" sqref="B1"/>
    </sheetView>
  </sheetViews>
  <sheetFormatPr baseColWidth="10" defaultRowHeight="12"/>
  <cols>
    <col min="1" max="1" width="3.7109375" style="151" customWidth="1"/>
    <col min="2" max="6" width="11.42578125" style="151" customWidth="1"/>
    <col min="7" max="7" width="2.7109375" style="151" customWidth="1"/>
    <col min="8" max="8" width="1.7109375" style="151" customWidth="1"/>
    <col min="9" max="20" width="2.7109375" style="151" customWidth="1"/>
    <col min="21" max="35" width="4.28515625" style="151" customWidth="1"/>
    <col min="36" max="16384" width="11.42578125" style="151"/>
  </cols>
  <sheetData>
    <row r="1" spans="1:35" ht="12.75" thickBot="1">
      <c r="H1" s="152" t="s">
        <v>73</v>
      </c>
      <c r="I1" s="384" t="str">
        <f>IF('Notation du prix'!F1="","",'Notation du prix'!F1)</f>
        <v/>
      </c>
      <c r="J1" s="385"/>
      <c r="K1" s="385"/>
      <c r="L1" s="385"/>
      <c r="M1" s="385"/>
      <c r="N1" s="385"/>
      <c r="O1" s="385"/>
      <c r="P1" s="385"/>
      <c r="Q1" s="385"/>
      <c r="R1" s="385"/>
      <c r="S1" s="385"/>
      <c r="T1" s="385"/>
      <c r="U1" s="385"/>
      <c r="V1" s="385"/>
      <c r="W1" s="385"/>
      <c r="X1" s="385"/>
      <c r="Y1" s="385"/>
      <c r="Z1" s="385"/>
      <c r="AA1" s="385"/>
      <c r="AB1" s="385"/>
      <c r="AC1" s="385"/>
      <c r="AD1" s="385"/>
      <c r="AE1" s="385"/>
      <c r="AF1" s="385"/>
      <c r="AG1" s="386"/>
      <c r="AH1" s="386"/>
      <c r="AI1" s="387"/>
    </row>
    <row r="2" spans="1:35" ht="5.0999999999999996" customHeight="1" thickBot="1">
      <c r="H2" s="152"/>
    </row>
    <row r="3" spans="1:35" ht="12.75" thickBot="1">
      <c r="H3" s="152" t="s">
        <v>74</v>
      </c>
      <c r="I3" s="384" t="str">
        <f>IF('Notation du prix'!F3="","",'Notation du prix'!F3)</f>
        <v/>
      </c>
      <c r="J3" s="385"/>
      <c r="K3" s="385"/>
      <c r="L3" s="385"/>
      <c r="M3" s="385"/>
      <c r="N3" s="385"/>
      <c r="O3" s="385"/>
      <c r="P3" s="385"/>
      <c r="Q3" s="385"/>
      <c r="R3" s="385"/>
      <c r="S3" s="385"/>
      <c r="T3" s="385"/>
      <c r="U3" s="385"/>
      <c r="V3" s="385"/>
      <c r="W3" s="385"/>
      <c r="X3" s="385"/>
      <c r="Y3" s="385"/>
      <c r="Z3" s="385"/>
      <c r="AA3" s="385"/>
      <c r="AB3" s="385"/>
      <c r="AC3" s="385"/>
      <c r="AD3" s="385"/>
      <c r="AE3" s="385"/>
      <c r="AF3" s="385"/>
      <c r="AG3" s="386"/>
      <c r="AH3" s="386"/>
      <c r="AI3" s="387"/>
    </row>
    <row r="4" spans="1:35" ht="5.0999999999999996" customHeight="1" thickBot="1">
      <c r="H4" s="152"/>
    </row>
    <row r="5" spans="1:35" ht="12.75" thickBot="1">
      <c r="H5" s="152" t="s">
        <v>75</v>
      </c>
      <c r="I5" s="384" t="str">
        <f>IF('Notation du prix'!F5="","",'Notation du prix'!F5)</f>
        <v/>
      </c>
      <c r="J5" s="385"/>
      <c r="K5" s="385"/>
      <c r="L5" s="385"/>
      <c r="M5" s="385"/>
      <c r="N5" s="385"/>
      <c r="O5" s="385"/>
      <c r="P5" s="385"/>
      <c r="Q5" s="385"/>
      <c r="R5" s="385"/>
      <c r="S5" s="385"/>
      <c r="T5" s="385"/>
      <c r="U5" s="385"/>
      <c r="V5" s="385"/>
      <c r="W5" s="385"/>
      <c r="X5" s="385"/>
      <c r="Y5" s="385"/>
      <c r="Z5" s="385"/>
      <c r="AA5" s="385"/>
      <c r="AB5" s="385"/>
      <c r="AC5" s="385"/>
      <c r="AD5" s="385"/>
      <c r="AE5" s="385"/>
      <c r="AF5" s="385"/>
      <c r="AG5" s="386"/>
      <c r="AH5" s="386"/>
      <c r="AI5" s="387"/>
    </row>
    <row r="6" spans="1:35" ht="5.0999999999999996" customHeight="1" thickBot="1">
      <c r="H6" s="152"/>
    </row>
    <row r="7" spans="1:35" ht="12.75" thickBot="1">
      <c r="H7" s="152" t="s">
        <v>76</v>
      </c>
      <c r="I7" s="384" t="str">
        <f>IF('Notation du prix'!F7="","",'Notation du prix'!F7)</f>
        <v/>
      </c>
      <c r="J7" s="385"/>
      <c r="K7" s="385"/>
      <c r="L7" s="385"/>
      <c r="M7" s="385"/>
      <c r="N7" s="385"/>
      <c r="O7" s="385"/>
      <c r="P7" s="385"/>
      <c r="Q7" s="385"/>
      <c r="R7" s="385"/>
      <c r="S7" s="385"/>
      <c r="T7" s="385"/>
      <c r="U7" s="385"/>
      <c r="V7" s="385"/>
      <c r="W7" s="385"/>
      <c r="X7" s="385"/>
      <c r="Y7" s="385"/>
      <c r="Z7" s="385"/>
      <c r="AA7" s="385"/>
      <c r="AB7" s="385"/>
      <c r="AC7" s="385"/>
      <c r="AD7" s="385"/>
      <c r="AE7" s="385"/>
      <c r="AF7" s="385"/>
      <c r="AG7" s="386"/>
      <c r="AH7" s="386"/>
      <c r="AI7" s="387"/>
    </row>
    <row r="9" spans="1:35">
      <c r="A9" s="156"/>
      <c r="B9" s="156"/>
      <c r="C9" s="156"/>
      <c r="D9" s="156"/>
      <c r="E9" s="156"/>
      <c r="F9" s="156"/>
      <c r="G9" s="154"/>
      <c r="H9" s="177"/>
      <c r="I9" s="156"/>
      <c r="J9" s="156"/>
      <c r="K9" s="156"/>
      <c r="L9" s="156"/>
      <c r="M9" s="156"/>
      <c r="N9" s="156"/>
      <c r="O9" s="156"/>
      <c r="P9" s="156"/>
      <c r="Q9" s="156"/>
      <c r="R9" s="156"/>
      <c r="S9" s="156"/>
      <c r="U9" s="381" t="str">
        <f>IF('Notation du prix'!B12="","",'Notation du prix'!B12)</f>
        <v>xxx</v>
      </c>
      <c r="V9" s="381" t="str">
        <f>IF('Notation du prix'!C12="","",'Notation du prix'!C12)</f>
        <v>xxx</v>
      </c>
      <c r="W9" s="381" t="str">
        <f>IF('Notation du prix'!D12="","",'Notation du prix'!D12)</f>
        <v>xxx</v>
      </c>
      <c r="X9" s="381" t="str">
        <f>IF('Notation du prix'!E12="","",'Notation du prix'!E12)</f>
        <v>xxx</v>
      </c>
      <c r="Y9" s="381" t="str">
        <f>IF('Notation du prix'!F12="","",'Notation du prix'!F12)</f>
        <v>xxx</v>
      </c>
      <c r="Z9" s="381" t="str">
        <f>IF('Notation du prix'!G12="","",'Notation du prix'!G12)</f>
        <v>xxx</v>
      </c>
      <c r="AA9" s="381" t="str">
        <f>IF('Notation du prix'!H12="","",'Notation du prix'!H12)</f>
        <v>xxx</v>
      </c>
      <c r="AB9" s="381" t="str">
        <f>IF('Notation du prix'!I12="","",'Notation du prix'!I12)</f>
        <v>xxx</v>
      </c>
      <c r="AC9" s="381" t="str">
        <f>IF('Notation du prix'!J12="","",'Notation du prix'!J12)</f>
        <v>xxx</v>
      </c>
      <c r="AD9" s="381" t="str">
        <f>IF('Notation du prix'!K12="","",'Notation du prix'!K12)</f>
        <v>xxx</v>
      </c>
      <c r="AE9" s="381" t="str">
        <f>IF('Notation du prix'!L12="","",'Notation du prix'!L12)</f>
        <v>xxx</v>
      </c>
      <c r="AF9" s="381" t="str">
        <f>IF('Notation du prix'!M12="","",'Notation du prix'!M12)</f>
        <v>xxx</v>
      </c>
      <c r="AG9" s="381" t="str">
        <f>IF('Notation du prix'!N12="","",'Notation du prix'!N12)</f>
        <v>xxx</v>
      </c>
      <c r="AH9" s="381" t="str">
        <f>IF('Notation du prix'!O12="","",'Notation du prix'!O12)</f>
        <v>xxx</v>
      </c>
      <c r="AI9" s="381" t="str">
        <f>IF('Notation du prix'!P12="","",'Notation du prix'!P12)</f>
        <v>xxx</v>
      </c>
    </row>
    <row r="10" spans="1:35" ht="5.0999999999999996" customHeight="1">
      <c r="A10" s="156"/>
      <c r="B10" s="156"/>
      <c r="C10" s="156"/>
      <c r="D10" s="156"/>
      <c r="E10" s="156"/>
      <c r="F10" s="156"/>
      <c r="G10" s="154"/>
      <c r="H10" s="156"/>
      <c r="I10" s="156"/>
      <c r="J10" s="156"/>
      <c r="K10" s="156"/>
      <c r="L10" s="156"/>
      <c r="M10" s="156"/>
      <c r="N10" s="156"/>
      <c r="O10" s="156"/>
      <c r="P10" s="156"/>
      <c r="Q10" s="156"/>
      <c r="R10" s="156"/>
      <c r="S10" s="156"/>
      <c r="U10" s="382"/>
      <c r="V10" s="382"/>
      <c r="W10" s="382"/>
      <c r="X10" s="382"/>
      <c r="Y10" s="382"/>
      <c r="Z10" s="382"/>
      <c r="AA10" s="382"/>
      <c r="AB10" s="382"/>
      <c r="AC10" s="382"/>
      <c r="AD10" s="382"/>
      <c r="AE10" s="382"/>
      <c r="AF10" s="382"/>
      <c r="AG10" s="382"/>
      <c r="AH10" s="382"/>
      <c r="AI10" s="382"/>
    </row>
    <row r="11" spans="1:35" ht="12.75">
      <c r="A11" s="156"/>
      <c r="B11" s="156"/>
      <c r="C11" s="156"/>
      <c r="D11" s="156"/>
      <c r="E11" s="178"/>
      <c r="F11" s="178"/>
      <c r="G11" s="154"/>
      <c r="H11" s="177"/>
      <c r="I11" s="156"/>
      <c r="J11" s="156"/>
      <c r="K11" s="156"/>
      <c r="L11" s="156"/>
      <c r="M11" s="156"/>
      <c r="N11" s="156"/>
      <c r="O11" s="156"/>
      <c r="P11" s="156"/>
      <c r="Q11" s="156"/>
      <c r="R11" s="156"/>
      <c r="S11" s="156"/>
      <c r="U11" s="382"/>
      <c r="V11" s="382"/>
      <c r="W11" s="382"/>
      <c r="X11" s="382"/>
      <c r="Y11" s="382"/>
      <c r="Z11" s="382"/>
      <c r="AA11" s="382"/>
      <c r="AB11" s="382"/>
      <c r="AC11" s="382"/>
      <c r="AD11" s="382"/>
      <c r="AE11" s="382"/>
      <c r="AF11" s="382"/>
      <c r="AG11" s="382"/>
      <c r="AH11" s="382"/>
      <c r="AI11" s="382"/>
    </row>
    <row r="12" spans="1:35" ht="5.0999999999999996" customHeight="1">
      <c r="A12" s="156"/>
      <c r="B12" s="156"/>
      <c r="C12" s="156"/>
      <c r="D12" s="156"/>
      <c r="E12" s="156"/>
      <c r="F12" s="156"/>
      <c r="G12" s="154"/>
      <c r="H12" s="156"/>
      <c r="I12" s="156"/>
      <c r="J12" s="156"/>
      <c r="K12" s="156"/>
      <c r="L12" s="156"/>
      <c r="M12" s="156"/>
      <c r="N12" s="156"/>
      <c r="O12" s="156"/>
      <c r="P12" s="156"/>
      <c r="Q12" s="156"/>
      <c r="R12" s="156"/>
      <c r="S12" s="156"/>
      <c r="U12" s="382"/>
      <c r="V12" s="382"/>
      <c r="W12" s="382"/>
      <c r="X12" s="382"/>
      <c r="Y12" s="382"/>
      <c r="Z12" s="382"/>
      <c r="AA12" s="382"/>
      <c r="AB12" s="382"/>
      <c r="AC12" s="382"/>
      <c r="AD12" s="382"/>
      <c r="AE12" s="382"/>
      <c r="AF12" s="382"/>
      <c r="AG12" s="382"/>
      <c r="AH12" s="382"/>
      <c r="AI12" s="382"/>
    </row>
    <row r="13" spans="1:35" ht="12.75">
      <c r="A13" s="156"/>
      <c r="B13" s="156"/>
      <c r="C13" s="156"/>
      <c r="D13" s="156"/>
      <c r="E13" s="178"/>
      <c r="F13" s="178"/>
      <c r="G13" s="154"/>
      <c r="H13" s="177"/>
      <c r="I13" s="156"/>
      <c r="J13" s="156"/>
      <c r="K13" s="156"/>
      <c r="L13" s="156"/>
      <c r="M13" s="156"/>
      <c r="N13" s="156"/>
      <c r="O13" s="156"/>
      <c r="P13" s="156"/>
      <c r="Q13" s="156"/>
      <c r="R13" s="156"/>
      <c r="S13" s="156"/>
      <c r="U13" s="382"/>
      <c r="V13" s="382"/>
      <c r="W13" s="382"/>
      <c r="X13" s="382"/>
      <c r="Y13" s="382"/>
      <c r="Z13" s="382"/>
      <c r="AA13" s="382"/>
      <c r="AB13" s="382"/>
      <c r="AC13" s="382"/>
      <c r="AD13" s="382"/>
      <c r="AE13" s="382"/>
      <c r="AF13" s="382"/>
      <c r="AG13" s="382"/>
      <c r="AH13" s="382"/>
      <c r="AI13" s="382"/>
    </row>
    <row r="14" spans="1:35">
      <c r="U14" s="382"/>
      <c r="V14" s="382"/>
      <c r="W14" s="382"/>
      <c r="X14" s="382"/>
      <c r="Y14" s="382"/>
      <c r="Z14" s="382"/>
      <c r="AA14" s="382"/>
      <c r="AB14" s="382"/>
      <c r="AC14" s="382"/>
      <c r="AD14" s="382"/>
      <c r="AE14" s="382"/>
      <c r="AF14" s="382"/>
      <c r="AG14" s="382"/>
      <c r="AH14" s="382"/>
      <c r="AI14" s="382"/>
    </row>
    <row r="15" spans="1:35">
      <c r="A15" s="157" t="s">
        <v>97</v>
      </c>
      <c r="U15" s="382"/>
      <c r="V15" s="382"/>
      <c r="W15" s="382"/>
      <c r="X15" s="382"/>
      <c r="Y15" s="382"/>
      <c r="Z15" s="382"/>
      <c r="AA15" s="382"/>
      <c r="AB15" s="382"/>
      <c r="AC15" s="382"/>
      <c r="AD15" s="382"/>
      <c r="AE15" s="382"/>
      <c r="AF15" s="382"/>
      <c r="AG15" s="382"/>
      <c r="AH15" s="382"/>
      <c r="AI15" s="382"/>
    </row>
    <row r="16" spans="1:35">
      <c r="A16" s="157" t="s">
        <v>36</v>
      </c>
      <c r="U16" s="382"/>
      <c r="V16" s="382"/>
      <c r="W16" s="382"/>
      <c r="X16" s="382"/>
      <c r="Y16" s="382"/>
      <c r="Z16" s="382"/>
      <c r="AA16" s="382"/>
      <c r="AB16" s="382"/>
      <c r="AC16" s="382"/>
      <c r="AD16" s="382"/>
      <c r="AE16" s="382"/>
      <c r="AF16" s="382"/>
      <c r="AG16" s="382"/>
      <c r="AH16" s="382"/>
      <c r="AI16" s="382"/>
    </row>
    <row r="17" spans="1:35">
      <c r="A17" s="160"/>
      <c r="B17" s="160"/>
      <c r="C17" s="160"/>
      <c r="D17" s="160"/>
      <c r="E17" s="160"/>
      <c r="F17" s="160"/>
      <c r="G17" s="160"/>
      <c r="H17" s="160"/>
      <c r="I17" s="160"/>
      <c r="J17" s="160"/>
      <c r="K17" s="160"/>
      <c r="L17" s="160"/>
      <c r="M17" s="160"/>
      <c r="N17" s="160"/>
      <c r="O17" s="160"/>
      <c r="P17" s="160"/>
      <c r="Q17" s="160"/>
      <c r="R17" s="160"/>
      <c r="S17" s="160"/>
      <c r="T17" s="161"/>
      <c r="U17" s="383"/>
      <c r="V17" s="383"/>
      <c r="W17" s="383"/>
      <c r="X17" s="383"/>
      <c r="Y17" s="383"/>
      <c r="Z17" s="383"/>
      <c r="AA17" s="383"/>
      <c r="AB17" s="383"/>
      <c r="AC17" s="383"/>
      <c r="AD17" s="383"/>
      <c r="AE17" s="383"/>
      <c r="AF17" s="383"/>
      <c r="AG17" s="383"/>
      <c r="AH17" s="383"/>
      <c r="AI17" s="383"/>
    </row>
    <row r="18" spans="1:35">
      <c r="U18" s="163"/>
      <c r="V18" s="163"/>
      <c r="W18" s="163"/>
      <c r="X18" s="163"/>
      <c r="Y18" s="163"/>
      <c r="Z18" s="163"/>
      <c r="AA18" s="163"/>
      <c r="AB18" s="163"/>
      <c r="AC18" s="163"/>
      <c r="AD18" s="163"/>
      <c r="AE18" s="163"/>
      <c r="AF18" s="163"/>
      <c r="AG18" s="163"/>
      <c r="AH18" s="163"/>
      <c r="AI18" s="163"/>
    </row>
    <row r="19" spans="1:35">
      <c r="A19" s="223">
        <v>4.0999999999999996</v>
      </c>
      <c r="B19" s="224" t="s">
        <v>372</v>
      </c>
      <c r="C19" s="225"/>
      <c r="D19" s="225"/>
      <c r="E19" s="225"/>
      <c r="F19" s="225"/>
      <c r="G19" s="226">
        <v>0</v>
      </c>
      <c r="H19" s="225"/>
      <c r="I19" s="225" t="s">
        <v>84</v>
      </c>
      <c r="J19" s="225"/>
      <c r="K19" s="225"/>
      <c r="L19" s="225"/>
      <c r="M19" s="225"/>
      <c r="N19" s="225"/>
      <c r="O19" s="225"/>
      <c r="P19" s="225"/>
      <c r="Q19" s="225"/>
      <c r="R19" s="225"/>
      <c r="S19" s="225"/>
      <c r="U19" s="230"/>
      <c r="V19" s="230"/>
      <c r="W19" s="230"/>
      <c r="X19" s="230"/>
      <c r="Y19" s="230"/>
      <c r="Z19" s="230"/>
      <c r="AA19" s="230"/>
      <c r="AB19" s="230"/>
      <c r="AC19" s="230"/>
      <c r="AD19" s="230"/>
      <c r="AE19" s="230"/>
      <c r="AF19" s="230"/>
      <c r="AG19" s="230"/>
      <c r="AH19" s="230"/>
      <c r="AI19" s="230"/>
    </row>
    <row r="20" spans="1:35">
      <c r="A20" s="227"/>
      <c r="B20" s="233" t="s">
        <v>367</v>
      </c>
      <c r="C20" s="227"/>
      <c r="D20" s="227"/>
      <c r="E20" s="227"/>
      <c r="F20" s="227"/>
      <c r="G20" s="226">
        <v>1</v>
      </c>
      <c r="H20" s="228"/>
      <c r="I20" s="227" t="s">
        <v>218</v>
      </c>
      <c r="J20" s="227"/>
      <c r="K20" s="227"/>
      <c r="L20" s="227"/>
      <c r="M20" s="227"/>
      <c r="N20" s="227"/>
      <c r="O20" s="227"/>
      <c r="P20" s="227"/>
      <c r="Q20" s="227"/>
      <c r="R20" s="227"/>
      <c r="S20" s="227"/>
      <c r="U20" s="230"/>
      <c r="V20" s="230"/>
      <c r="W20" s="230"/>
      <c r="X20" s="230"/>
      <c r="Y20" s="230"/>
      <c r="Z20" s="230"/>
      <c r="AA20" s="230"/>
      <c r="AB20" s="230"/>
      <c r="AC20" s="230"/>
      <c r="AD20" s="230"/>
      <c r="AE20" s="230"/>
      <c r="AF20" s="230"/>
      <c r="AG20" s="230"/>
      <c r="AH20" s="230"/>
      <c r="AI20" s="230"/>
    </row>
    <row r="21" spans="1:35">
      <c r="A21" s="227"/>
      <c r="B21" s="227"/>
      <c r="C21" s="227"/>
      <c r="D21" s="227"/>
      <c r="E21" s="227"/>
      <c r="F21" s="227"/>
      <c r="G21" s="226">
        <v>2</v>
      </c>
      <c r="H21" s="228"/>
      <c r="I21" s="227"/>
      <c r="J21" s="227"/>
      <c r="K21" s="227"/>
      <c r="L21" s="227"/>
      <c r="M21" s="227"/>
      <c r="N21" s="227"/>
      <c r="O21" s="227"/>
      <c r="P21" s="227"/>
      <c r="Q21" s="227"/>
      <c r="R21" s="227"/>
      <c r="S21" s="227"/>
      <c r="U21" s="230"/>
      <c r="V21" s="230"/>
      <c r="W21" s="230"/>
      <c r="X21" s="230"/>
      <c r="Y21" s="230"/>
      <c r="Z21" s="230"/>
      <c r="AA21" s="230"/>
      <c r="AB21" s="230"/>
      <c r="AC21" s="230"/>
      <c r="AD21" s="230"/>
      <c r="AE21" s="230"/>
      <c r="AF21" s="230"/>
      <c r="AG21" s="230"/>
      <c r="AH21" s="230"/>
      <c r="AI21" s="230"/>
    </row>
    <row r="22" spans="1:35">
      <c r="A22" s="227"/>
      <c r="B22" s="227"/>
      <c r="C22" s="227"/>
      <c r="D22" s="227"/>
      <c r="E22" s="227"/>
      <c r="F22" s="227"/>
      <c r="G22" s="226">
        <v>3</v>
      </c>
      <c r="H22" s="228"/>
      <c r="I22" s="227" t="s">
        <v>219</v>
      </c>
      <c r="J22" s="227"/>
      <c r="K22" s="227"/>
      <c r="L22" s="227"/>
      <c r="M22" s="227"/>
      <c r="N22" s="227"/>
      <c r="O22" s="227"/>
      <c r="P22" s="227"/>
      <c r="Q22" s="227"/>
      <c r="R22" s="227"/>
      <c r="S22" s="227"/>
      <c r="U22" s="230"/>
      <c r="V22" s="230"/>
      <c r="W22" s="230"/>
      <c r="X22" s="230"/>
      <c r="Y22" s="230"/>
      <c r="Z22" s="230"/>
      <c r="AA22" s="230"/>
      <c r="AB22" s="230"/>
      <c r="AC22" s="230"/>
      <c r="AD22" s="230"/>
      <c r="AE22" s="230"/>
      <c r="AF22" s="230"/>
      <c r="AG22" s="230"/>
      <c r="AH22" s="230"/>
      <c r="AI22" s="230"/>
    </row>
    <row r="23" spans="1:35">
      <c r="A23" s="227"/>
      <c r="B23" s="227" t="s">
        <v>85</v>
      </c>
      <c r="C23" s="227"/>
      <c r="D23" s="227"/>
      <c r="E23" s="227"/>
      <c r="F23" s="227"/>
      <c r="G23" s="226">
        <v>4</v>
      </c>
      <c r="H23" s="228"/>
      <c r="I23" s="227"/>
      <c r="J23" s="227"/>
      <c r="K23" s="227"/>
      <c r="L23" s="227"/>
      <c r="M23" s="227"/>
      <c r="N23" s="227"/>
      <c r="O23" s="227"/>
      <c r="P23" s="227"/>
      <c r="Q23" s="227"/>
      <c r="R23" s="227"/>
      <c r="S23" s="227"/>
      <c r="U23" s="230"/>
      <c r="V23" s="230"/>
      <c r="W23" s="230"/>
      <c r="X23" s="230"/>
      <c r="Y23" s="230"/>
      <c r="Z23" s="230"/>
      <c r="AA23" s="230"/>
      <c r="AB23" s="230"/>
      <c r="AC23" s="230"/>
      <c r="AD23" s="230"/>
      <c r="AE23" s="230"/>
      <c r="AF23" s="230"/>
      <c r="AG23" s="230"/>
      <c r="AH23" s="230"/>
      <c r="AI23" s="230"/>
    </row>
    <row r="24" spans="1:35">
      <c r="A24" s="229"/>
      <c r="B24" s="229" t="s">
        <v>83</v>
      </c>
      <c r="C24" s="229"/>
      <c r="D24" s="229"/>
      <c r="E24" s="229"/>
      <c r="F24" s="229"/>
      <c r="G24" s="226">
        <v>5</v>
      </c>
      <c r="H24" s="229"/>
      <c r="I24" s="229" t="s">
        <v>220</v>
      </c>
      <c r="J24" s="229"/>
      <c r="K24" s="229"/>
      <c r="L24" s="229"/>
      <c r="M24" s="229"/>
      <c r="N24" s="229"/>
      <c r="O24" s="229"/>
      <c r="P24" s="229"/>
      <c r="Q24" s="229"/>
      <c r="R24" s="229"/>
      <c r="S24" s="229"/>
      <c r="U24" s="230"/>
      <c r="V24" s="230"/>
      <c r="W24" s="230"/>
      <c r="X24" s="230"/>
      <c r="Y24" s="230"/>
      <c r="Z24" s="230"/>
      <c r="AA24" s="230"/>
      <c r="AB24" s="230"/>
      <c r="AC24" s="230"/>
      <c r="AD24" s="230"/>
      <c r="AE24" s="230"/>
      <c r="AF24" s="230"/>
      <c r="AG24" s="230"/>
      <c r="AH24" s="230"/>
      <c r="AI24" s="230"/>
    </row>
    <row r="25" spans="1:35">
      <c r="I25" s="164"/>
    </row>
    <row r="26" spans="1:35">
      <c r="A26" s="165">
        <v>4.2</v>
      </c>
      <c r="B26" s="166" t="s">
        <v>207</v>
      </c>
      <c r="C26" s="167"/>
      <c r="D26" s="167"/>
      <c r="E26" s="167"/>
      <c r="F26" s="167"/>
      <c r="G26" s="168">
        <v>0</v>
      </c>
      <c r="H26" s="167"/>
      <c r="I26" s="169" t="s">
        <v>84</v>
      </c>
      <c r="J26" s="167"/>
      <c r="K26" s="167"/>
      <c r="L26" s="167"/>
      <c r="M26" s="167"/>
      <c r="N26" s="167"/>
      <c r="O26" s="167"/>
      <c r="P26" s="167"/>
      <c r="Q26" s="167"/>
      <c r="R26" s="167"/>
      <c r="S26" s="167"/>
      <c r="U26" s="175"/>
      <c r="V26" s="175"/>
      <c r="W26" s="175"/>
      <c r="X26" s="175"/>
      <c r="Y26" s="175"/>
      <c r="Z26" s="175"/>
      <c r="AA26" s="175"/>
      <c r="AB26" s="175"/>
      <c r="AC26" s="175"/>
      <c r="AD26" s="175"/>
      <c r="AE26" s="175"/>
      <c r="AF26" s="175"/>
      <c r="AG26" s="175"/>
      <c r="AH26" s="175"/>
      <c r="AI26" s="175"/>
    </row>
    <row r="27" spans="1:35">
      <c r="A27" s="170"/>
      <c r="B27" s="176" t="s">
        <v>208</v>
      </c>
      <c r="C27" s="170"/>
      <c r="D27" s="170"/>
      <c r="E27" s="170"/>
      <c r="F27" s="170"/>
      <c r="G27" s="168">
        <v>1</v>
      </c>
      <c r="H27" s="153"/>
      <c r="I27" s="171" t="s">
        <v>37</v>
      </c>
      <c r="J27" s="170"/>
      <c r="K27" s="170"/>
      <c r="L27" s="170"/>
      <c r="M27" s="170"/>
      <c r="N27" s="170"/>
      <c r="O27" s="170"/>
      <c r="P27" s="170"/>
      <c r="Q27" s="170"/>
      <c r="R27" s="170"/>
      <c r="S27" s="170"/>
      <c r="U27" s="175"/>
      <c r="V27" s="175"/>
      <c r="W27" s="175"/>
      <c r="X27" s="175"/>
      <c r="Y27" s="175"/>
      <c r="Z27" s="175"/>
      <c r="AA27" s="175"/>
      <c r="AB27" s="175"/>
      <c r="AC27" s="175"/>
      <c r="AD27" s="175"/>
      <c r="AE27" s="175"/>
      <c r="AF27" s="175"/>
      <c r="AG27" s="175"/>
      <c r="AH27" s="175"/>
      <c r="AI27" s="175"/>
    </row>
    <row r="28" spans="1:35">
      <c r="A28" s="170"/>
      <c r="B28" s="170"/>
      <c r="C28" s="170"/>
      <c r="D28" s="170"/>
      <c r="E28" s="170"/>
      <c r="F28" s="170"/>
      <c r="G28" s="168">
        <v>2</v>
      </c>
      <c r="H28" s="153"/>
      <c r="I28" s="171"/>
      <c r="J28" s="170"/>
      <c r="K28" s="170"/>
      <c r="L28" s="170"/>
      <c r="M28" s="170"/>
      <c r="N28" s="170"/>
      <c r="O28" s="170"/>
      <c r="P28" s="170"/>
      <c r="Q28" s="170"/>
      <c r="R28" s="170"/>
      <c r="S28" s="170"/>
      <c r="U28" s="175"/>
      <c r="V28" s="175"/>
      <c r="W28" s="175"/>
      <c r="X28" s="175"/>
      <c r="Y28" s="175"/>
      <c r="Z28" s="175"/>
      <c r="AA28" s="175"/>
      <c r="AB28" s="175"/>
      <c r="AC28" s="175"/>
      <c r="AD28" s="175"/>
      <c r="AE28" s="175"/>
      <c r="AF28" s="175"/>
      <c r="AG28" s="175"/>
      <c r="AH28" s="175"/>
      <c r="AI28" s="175"/>
    </row>
    <row r="29" spans="1:35">
      <c r="A29" s="170"/>
      <c r="B29" s="170"/>
      <c r="C29" s="170"/>
      <c r="D29" s="170"/>
      <c r="E29" s="170"/>
      <c r="F29" s="170"/>
      <c r="G29" s="168">
        <v>3</v>
      </c>
      <c r="H29" s="153"/>
      <c r="I29" s="171" t="s">
        <v>39</v>
      </c>
      <c r="J29" s="170"/>
      <c r="K29" s="170"/>
      <c r="L29" s="170"/>
      <c r="M29" s="170"/>
      <c r="N29" s="170"/>
      <c r="O29" s="170"/>
      <c r="P29" s="170"/>
      <c r="Q29" s="170"/>
      <c r="R29" s="170"/>
      <c r="S29" s="170"/>
      <c r="U29" s="175"/>
      <c r="V29" s="175"/>
      <c r="W29" s="175"/>
      <c r="X29" s="175"/>
      <c r="Y29" s="175"/>
      <c r="Z29" s="175"/>
      <c r="AA29" s="175"/>
      <c r="AB29" s="175"/>
      <c r="AC29" s="175"/>
      <c r="AD29" s="175"/>
      <c r="AE29" s="175"/>
      <c r="AF29" s="175"/>
      <c r="AG29" s="175"/>
      <c r="AH29" s="175"/>
      <c r="AI29" s="175"/>
    </row>
    <row r="30" spans="1:35">
      <c r="A30" s="170"/>
      <c r="B30" s="170"/>
      <c r="C30" s="170"/>
      <c r="D30" s="170"/>
      <c r="E30" s="170"/>
      <c r="F30" s="170"/>
      <c r="G30" s="168">
        <v>4</v>
      </c>
      <c r="H30" s="153"/>
      <c r="I30" s="171"/>
      <c r="J30" s="170"/>
      <c r="K30" s="170"/>
      <c r="L30" s="170"/>
      <c r="M30" s="170"/>
      <c r="N30" s="170"/>
      <c r="O30" s="170"/>
      <c r="P30" s="170"/>
      <c r="Q30" s="170"/>
      <c r="R30" s="170"/>
      <c r="S30" s="170"/>
      <c r="U30" s="175"/>
      <c r="V30" s="175"/>
      <c r="W30" s="175"/>
      <c r="X30" s="175"/>
      <c r="Y30" s="175"/>
      <c r="Z30" s="175"/>
      <c r="AA30" s="175"/>
      <c r="AB30" s="175"/>
      <c r="AC30" s="175"/>
      <c r="AD30" s="175"/>
      <c r="AE30" s="175"/>
      <c r="AF30" s="175"/>
      <c r="AG30" s="175"/>
      <c r="AH30" s="175"/>
      <c r="AI30" s="175"/>
    </row>
    <row r="31" spans="1:35">
      <c r="A31" s="172"/>
      <c r="B31" s="172"/>
      <c r="C31" s="172"/>
      <c r="D31" s="172"/>
      <c r="E31" s="172"/>
      <c r="F31" s="172"/>
      <c r="G31" s="168">
        <v>5</v>
      </c>
      <c r="H31" s="172"/>
      <c r="I31" s="173" t="s">
        <v>38</v>
      </c>
      <c r="J31" s="172"/>
      <c r="K31" s="172"/>
      <c r="L31" s="172"/>
      <c r="M31" s="172"/>
      <c r="N31" s="172"/>
      <c r="O31" s="172"/>
      <c r="P31" s="172"/>
      <c r="Q31" s="172"/>
      <c r="R31" s="172"/>
      <c r="S31" s="172"/>
      <c r="U31" s="175"/>
      <c r="V31" s="175"/>
      <c r="W31" s="175"/>
      <c r="X31" s="175"/>
      <c r="Y31" s="175"/>
      <c r="Z31" s="175"/>
      <c r="AA31" s="175"/>
      <c r="AB31" s="175"/>
      <c r="AC31" s="175"/>
      <c r="AD31" s="175"/>
      <c r="AE31" s="175"/>
      <c r="AF31" s="175"/>
      <c r="AG31" s="175"/>
      <c r="AH31" s="175"/>
      <c r="AI31" s="175"/>
    </row>
    <row r="33" spans="1:35">
      <c r="A33" s="223">
        <v>4.3</v>
      </c>
      <c r="B33" s="224" t="s">
        <v>209</v>
      </c>
      <c r="C33" s="225"/>
      <c r="D33" s="225"/>
      <c r="E33" s="225"/>
      <c r="F33" s="225"/>
      <c r="G33" s="226">
        <v>0</v>
      </c>
      <c r="H33" s="225"/>
      <c r="I33" s="225" t="s">
        <v>217</v>
      </c>
      <c r="J33" s="225"/>
      <c r="K33" s="225"/>
      <c r="L33" s="225"/>
      <c r="M33" s="225"/>
      <c r="N33" s="225"/>
      <c r="O33" s="225"/>
      <c r="P33" s="225"/>
      <c r="Q33" s="225"/>
      <c r="R33" s="225"/>
      <c r="S33" s="225"/>
      <c r="U33" s="230"/>
      <c r="V33" s="230"/>
      <c r="W33" s="230"/>
      <c r="X33" s="230"/>
      <c r="Y33" s="230"/>
      <c r="Z33" s="230"/>
      <c r="AA33" s="230"/>
      <c r="AB33" s="230"/>
      <c r="AC33" s="230"/>
      <c r="AD33" s="230"/>
      <c r="AE33" s="230"/>
      <c r="AF33" s="230"/>
      <c r="AG33" s="230"/>
      <c r="AH33" s="230"/>
      <c r="AI33" s="230"/>
    </row>
    <row r="34" spans="1:35">
      <c r="A34" s="227"/>
      <c r="B34" s="233" t="s">
        <v>210</v>
      </c>
      <c r="C34" s="227"/>
      <c r="D34" s="227"/>
      <c r="E34" s="227"/>
      <c r="F34" s="227"/>
      <c r="G34" s="226">
        <v>1</v>
      </c>
      <c r="H34" s="228"/>
      <c r="I34" s="235"/>
      <c r="J34" s="227"/>
      <c r="K34" s="227"/>
      <c r="L34" s="227"/>
      <c r="M34" s="227"/>
      <c r="N34" s="227"/>
      <c r="O34" s="227"/>
      <c r="P34" s="227"/>
      <c r="Q34" s="227"/>
      <c r="R34" s="227"/>
      <c r="S34" s="227"/>
      <c r="U34" s="230"/>
      <c r="V34" s="230"/>
      <c r="W34" s="230"/>
      <c r="X34" s="230"/>
      <c r="Y34" s="230"/>
      <c r="Z34" s="230"/>
      <c r="AA34" s="230"/>
      <c r="AB34" s="230"/>
      <c r="AC34" s="230"/>
      <c r="AD34" s="230"/>
      <c r="AE34" s="230"/>
      <c r="AF34" s="230"/>
      <c r="AG34" s="230"/>
      <c r="AH34" s="230"/>
      <c r="AI34" s="230"/>
    </row>
    <row r="35" spans="1:35">
      <c r="A35" s="227"/>
      <c r="B35" s="227"/>
      <c r="C35" s="227"/>
      <c r="D35" s="227"/>
      <c r="E35" s="227"/>
      <c r="F35" s="227"/>
      <c r="G35" s="226">
        <v>2</v>
      </c>
      <c r="H35" s="228"/>
      <c r="I35" s="227"/>
      <c r="J35" s="227"/>
      <c r="K35" s="227"/>
      <c r="L35" s="227"/>
      <c r="M35" s="227"/>
      <c r="N35" s="227"/>
      <c r="O35" s="227"/>
      <c r="P35" s="227"/>
      <c r="Q35" s="227"/>
      <c r="R35" s="227"/>
      <c r="S35" s="227"/>
      <c r="U35" s="230"/>
      <c r="V35" s="230"/>
      <c r="W35" s="230"/>
      <c r="X35" s="230"/>
      <c r="Y35" s="230"/>
      <c r="Z35" s="230"/>
      <c r="AA35" s="230"/>
      <c r="AB35" s="230"/>
      <c r="AC35" s="230"/>
      <c r="AD35" s="230"/>
      <c r="AE35" s="230"/>
      <c r="AF35" s="230"/>
      <c r="AG35" s="230"/>
      <c r="AH35" s="230"/>
      <c r="AI35" s="230"/>
    </row>
    <row r="36" spans="1:35">
      <c r="A36" s="227"/>
      <c r="B36" s="227" t="s">
        <v>212</v>
      </c>
      <c r="C36" s="227"/>
      <c r="D36" s="227"/>
      <c r="E36" s="227"/>
      <c r="F36" s="227"/>
      <c r="G36" s="226">
        <v>3</v>
      </c>
      <c r="H36" s="228"/>
      <c r="I36" s="235" t="s">
        <v>216</v>
      </c>
      <c r="J36" s="235"/>
      <c r="K36" s="227"/>
      <c r="L36" s="227"/>
      <c r="M36" s="227"/>
      <c r="N36" s="227"/>
      <c r="O36" s="227"/>
      <c r="P36" s="227"/>
      <c r="Q36" s="227"/>
      <c r="R36" s="227"/>
      <c r="S36" s="227"/>
      <c r="U36" s="230"/>
      <c r="V36" s="230"/>
      <c r="W36" s="230"/>
      <c r="X36" s="230"/>
      <c r="Y36" s="230"/>
      <c r="Z36" s="230"/>
      <c r="AA36" s="230"/>
      <c r="AB36" s="230"/>
      <c r="AC36" s="230"/>
      <c r="AD36" s="230"/>
      <c r="AE36" s="230"/>
      <c r="AF36" s="230"/>
      <c r="AG36" s="230"/>
      <c r="AH36" s="230"/>
      <c r="AI36" s="230"/>
    </row>
    <row r="37" spans="1:35">
      <c r="A37" s="227"/>
      <c r="B37" s="227" t="s">
        <v>213</v>
      </c>
      <c r="C37" s="227"/>
      <c r="D37" s="227"/>
      <c r="E37" s="227"/>
      <c r="F37" s="227"/>
      <c r="G37" s="226">
        <v>4</v>
      </c>
      <c r="H37" s="228"/>
      <c r="I37" s="227"/>
      <c r="J37" s="227"/>
      <c r="K37" s="227"/>
      <c r="L37" s="227"/>
      <c r="M37" s="227"/>
      <c r="N37" s="227"/>
      <c r="O37" s="227"/>
      <c r="P37" s="227"/>
      <c r="Q37" s="227"/>
      <c r="R37" s="227"/>
      <c r="S37" s="227"/>
      <c r="U37" s="230"/>
      <c r="V37" s="230"/>
      <c r="W37" s="230"/>
      <c r="X37" s="230"/>
      <c r="Y37" s="230"/>
      <c r="Z37" s="230"/>
      <c r="AA37" s="230"/>
      <c r="AB37" s="230"/>
      <c r="AC37" s="230"/>
      <c r="AD37" s="230"/>
      <c r="AE37" s="230"/>
      <c r="AF37" s="230"/>
      <c r="AG37" s="230"/>
      <c r="AH37" s="230"/>
      <c r="AI37" s="230"/>
    </row>
    <row r="38" spans="1:35">
      <c r="A38" s="229"/>
      <c r="B38" s="229" t="s">
        <v>214</v>
      </c>
      <c r="C38" s="229"/>
      <c r="D38" s="229"/>
      <c r="E38" s="229"/>
      <c r="F38" s="229"/>
      <c r="G38" s="226">
        <v>5</v>
      </c>
      <c r="H38" s="229"/>
      <c r="I38" s="236" t="s">
        <v>215</v>
      </c>
      <c r="J38" s="229"/>
      <c r="K38" s="229"/>
      <c r="L38" s="229"/>
      <c r="M38" s="229"/>
      <c r="N38" s="229"/>
      <c r="O38" s="229"/>
      <c r="P38" s="229"/>
      <c r="Q38" s="229"/>
      <c r="R38" s="229"/>
      <c r="S38" s="229"/>
      <c r="U38" s="230"/>
      <c r="V38" s="230"/>
      <c r="W38" s="230"/>
      <c r="X38" s="230"/>
      <c r="Y38" s="230"/>
      <c r="Z38" s="230"/>
      <c r="AA38" s="230"/>
      <c r="AB38" s="230"/>
      <c r="AC38" s="230"/>
      <c r="AD38" s="230"/>
      <c r="AE38" s="230"/>
      <c r="AF38" s="230"/>
      <c r="AG38" s="230"/>
      <c r="AH38" s="230"/>
      <c r="AI38" s="230"/>
    </row>
    <row r="40" spans="1:35">
      <c r="A40" s="165">
        <v>4.4000000000000004</v>
      </c>
      <c r="B40" s="166" t="s">
        <v>207</v>
      </c>
      <c r="C40" s="167"/>
      <c r="D40" s="167"/>
      <c r="E40" s="167"/>
      <c r="F40" s="167"/>
      <c r="G40" s="168">
        <v>0</v>
      </c>
      <c r="H40" s="167"/>
      <c r="I40" s="167"/>
      <c r="J40" s="167"/>
      <c r="K40" s="167"/>
      <c r="L40" s="167"/>
      <c r="M40" s="167"/>
      <c r="N40" s="167"/>
      <c r="O40" s="167"/>
      <c r="P40" s="167"/>
      <c r="Q40" s="167"/>
      <c r="R40" s="167"/>
      <c r="S40" s="167"/>
      <c r="U40" s="175"/>
      <c r="V40" s="175"/>
      <c r="W40" s="175"/>
      <c r="X40" s="175"/>
      <c r="Y40" s="175"/>
      <c r="Z40" s="175"/>
      <c r="AA40" s="175"/>
      <c r="AB40" s="175"/>
      <c r="AC40" s="175"/>
      <c r="AD40" s="175"/>
      <c r="AE40" s="175"/>
      <c r="AF40" s="175"/>
      <c r="AG40" s="175"/>
      <c r="AH40" s="175"/>
      <c r="AI40" s="175"/>
    </row>
    <row r="41" spans="1:35">
      <c r="A41" s="170"/>
      <c r="B41" s="176" t="s">
        <v>211</v>
      </c>
      <c r="C41" s="170"/>
      <c r="D41" s="170"/>
      <c r="E41" s="170"/>
      <c r="F41" s="170"/>
      <c r="G41" s="168">
        <v>1</v>
      </c>
      <c r="H41" s="153"/>
      <c r="I41" s="170" t="s">
        <v>221</v>
      </c>
      <c r="J41" s="170"/>
      <c r="K41" s="170"/>
      <c r="L41" s="170"/>
      <c r="M41" s="170"/>
      <c r="N41" s="170"/>
      <c r="O41" s="170"/>
      <c r="P41" s="170"/>
      <c r="Q41" s="170"/>
      <c r="R41" s="170"/>
      <c r="S41" s="170"/>
      <c r="U41" s="175"/>
      <c r="V41" s="175"/>
      <c r="W41" s="175"/>
      <c r="X41" s="175"/>
      <c r="Y41" s="175"/>
      <c r="Z41" s="175"/>
      <c r="AA41" s="175"/>
      <c r="AB41" s="175"/>
      <c r="AC41" s="175"/>
      <c r="AD41" s="175"/>
      <c r="AE41" s="175"/>
      <c r="AF41" s="175"/>
      <c r="AG41" s="175"/>
      <c r="AH41" s="175"/>
      <c r="AI41" s="175"/>
    </row>
    <row r="42" spans="1:35">
      <c r="A42" s="170"/>
      <c r="B42" s="170"/>
      <c r="C42" s="170"/>
      <c r="D42" s="170"/>
      <c r="E42" s="170"/>
      <c r="F42" s="170"/>
      <c r="G42" s="168">
        <v>2</v>
      </c>
      <c r="H42" s="153"/>
      <c r="I42" s="170"/>
      <c r="J42" s="170"/>
      <c r="K42" s="170"/>
      <c r="L42" s="170"/>
      <c r="M42" s="170"/>
      <c r="N42" s="170"/>
      <c r="O42" s="170"/>
      <c r="P42" s="170"/>
      <c r="Q42" s="170"/>
      <c r="R42" s="170"/>
      <c r="S42" s="170"/>
      <c r="U42" s="175"/>
      <c r="V42" s="175"/>
      <c r="W42" s="175"/>
      <c r="X42" s="175"/>
      <c r="Y42" s="175"/>
      <c r="Z42" s="175"/>
      <c r="AA42" s="175"/>
      <c r="AB42" s="175"/>
      <c r="AC42" s="175"/>
      <c r="AD42" s="175"/>
      <c r="AE42" s="175"/>
      <c r="AF42" s="175"/>
      <c r="AG42" s="175"/>
      <c r="AH42" s="175"/>
      <c r="AI42" s="175"/>
    </row>
    <row r="43" spans="1:35">
      <c r="A43" s="170"/>
      <c r="C43" s="170"/>
      <c r="D43" s="170"/>
      <c r="E43" s="170"/>
      <c r="F43" s="170"/>
      <c r="G43" s="168">
        <v>3</v>
      </c>
      <c r="H43" s="153"/>
      <c r="I43" s="170" t="s">
        <v>222</v>
      </c>
      <c r="J43" s="170"/>
      <c r="K43" s="170"/>
      <c r="L43" s="170"/>
      <c r="M43" s="170"/>
      <c r="N43" s="170"/>
      <c r="O43" s="170"/>
      <c r="P43" s="170"/>
      <c r="Q43" s="170"/>
      <c r="R43" s="170"/>
      <c r="S43" s="170"/>
      <c r="U43" s="175"/>
      <c r="V43" s="175"/>
      <c r="W43" s="175"/>
      <c r="X43" s="175"/>
      <c r="Y43" s="175"/>
      <c r="Z43" s="175"/>
      <c r="AA43" s="175"/>
      <c r="AB43" s="175"/>
      <c r="AC43" s="175"/>
      <c r="AD43" s="175"/>
      <c r="AE43" s="175"/>
      <c r="AF43" s="175"/>
      <c r="AG43" s="175"/>
      <c r="AH43" s="175"/>
      <c r="AI43" s="175"/>
    </row>
    <row r="44" spans="1:35">
      <c r="A44" s="170"/>
      <c r="B44" s="170"/>
      <c r="C44" s="170"/>
      <c r="D44" s="170"/>
      <c r="E44" s="170"/>
      <c r="F44" s="170"/>
      <c r="G44" s="168">
        <v>4</v>
      </c>
      <c r="H44" s="153"/>
      <c r="I44" s="170"/>
      <c r="J44" s="170"/>
      <c r="K44" s="170"/>
      <c r="L44" s="170"/>
      <c r="M44" s="170"/>
      <c r="N44" s="170"/>
      <c r="O44" s="170"/>
      <c r="P44" s="170"/>
      <c r="Q44" s="170"/>
      <c r="R44" s="170"/>
      <c r="S44" s="170"/>
      <c r="U44" s="175"/>
      <c r="V44" s="175"/>
      <c r="W44" s="175"/>
      <c r="X44" s="175"/>
      <c r="Y44" s="175"/>
      <c r="Z44" s="175"/>
      <c r="AA44" s="175"/>
      <c r="AB44" s="175"/>
      <c r="AC44" s="175"/>
      <c r="AD44" s="175"/>
      <c r="AE44" s="175"/>
      <c r="AF44" s="175"/>
      <c r="AG44" s="175"/>
      <c r="AH44" s="175"/>
      <c r="AI44" s="175"/>
    </row>
    <row r="45" spans="1:35">
      <c r="A45" s="172"/>
      <c r="B45" s="172" t="s">
        <v>223</v>
      </c>
      <c r="C45" s="172"/>
      <c r="D45" s="172"/>
      <c r="E45" s="172"/>
      <c r="F45" s="172"/>
      <c r="G45" s="168">
        <v>5</v>
      </c>
      <c r="H45" s="172"/>
      <c r="I45" s="172" t="s">
        <v>224</v>
      </c>
      <c r="J45" s="172"/>
      <c r="K45" s="172"/>
      <c r="L45" s="172"/>
      <c r="M45" s="172"/>
      <c r="N45" s="172"/>
      <c r="O45" s="172"/>
      <c r="P45" s="172"/>
      <c r="Q45" s="172"/>
      <c r="R45" s="172"/>
      <c r="S45" s="172"/>
      <c r="U45" s="175"/>
      <c r="V45" s="175"/>
      <c r="W45" s="175"/>
      <c r="X45" s="175"/>
      <c r="Y45" s="175"/>
      <c r="Z45" s="175"/>
      <c r="AA45" s="175"/>
      <c r="AB45" s="175"/>
      <c r="AC45" s="175"/>
      <c r="AD45" s="175"/>
      <c r="AE45" s="175"/>
      <c r="AF45" s="175"/>
      <c r="AG45" s="175"/>
      <c r="AH45" s="175"/>
      <c r="AI45" s="175"/>
    </row>
    <row r="46" spans="1:35">
      <c r="U46" s="153"/>
      <c r="V46" s="153"/>
      <c r="W46" s="153"/>
      <c r="X46" s="153"/>
      <c r="Y46" s="153"/>
      <c r="Z46" s="153"/>
      <c r="AA46" s="153"/>
      <c r="AB46" s="153"/>
      <c r="AC46" s="153"/>
      <c r="AD46" s="153"/>
      <c r="AE46" s="153"/>
      <c r="AF46" s="153"/>
      <c r="AG46" s="153"/>
      <c r="AH46" s="153"/>
      <c r="AI46" s="153"/>
    </row>
    <row r="48" spans="1:35" ht="12.75" thickBot="1">
      <c r="U48" s="174">
        <f>U19+U20+U21+U22+U23+U24+U26+U27+U28+U29+U30+U31+U33+U34+U35+U36+U37+U38+U40+U41+U42+U43+U44+U45</f>
        <v>0</v>
      </c>
      <c r="V48" s="174">
        <f t="shared" ref="V48:AI48" si="0">V19+V20+V21+V22+V23+V24+V26+V27+V28+V29+V30+V31+V33+V34+V35+V36+V37+V38+V40+V41+V42+V43+V44+V45</f>
        <v>0</v>
      </c>
      <c r="W48" s="174">
        <f t="shared" si="0"/>
        <v>0</v>
      </c>
      <c r="X48" s="174">
        <f t="shared" si="0"/>
        <v>0</v>
      </c>
      <c r="Y48" s="174">
        <f t="shared" si="0"/>
        <v>0</v>
      </c>
      <c r="Z48" s="174">
        <f t="shared" si="0"/>
        <v>0</v>
      </c>
      <c r="AA48" s="174">
        <f t="shared" si="0"/>
        <v>0</v>
      </c>
      <c r="AB48" s="174">
        <f t="shared" si="0"/>
        <v>0</v>
      </c>
      <c r="AC48" s="174">
        <f t="shared" si="0"/>
        <v>0</v>
      </c>
      <c r="AD48" s="174">
        <f t="shared" si="0"/>
        <v>0</v>
      </c>
      <c r="AE48" s="174">
        <f t="shared" si="0"/>
        <v>0</v>
      </c>
      <c r="AF48" s="174">
        <f t="shared" si="0"/>
        <v>0</v>
      </c>
      <c r="AG48" s="174">
        <f t="shared" si="0"/>
        <v>0</v>
      </c>
      <c r="AH48" s="174">
        <f t="shared" si="0"/>
        <v>0</v>
      </c>
      <c r="AI48" s="174">
        <f t="shared" si="0"/>
        <v>0</v>
      </c>
    </row>
    <row r="49" spans="21:35" ht="12.75" thickBot="1">
      <c r="U49" s="231">
        <f>IF(COUNT(U$19:U$45)&gt;4,"Erreur",ROUND(U48/4,2))</f>
        <v>0</v>
      </c>
      <c r="V49" s="231">
        <f t="shared" ref="V49:AI49" si="1">IF(COUNT(V$19:V$45)&gt;4,"Erreur",ROUND(V48/4,2))</f>
        <v>0</v>
      </c>
      <c r="W49" s="231">
        <f t="shared" si="1"/>
        <v>0</v>
      </c>
      <c r="X49" s="231">
        <f t="shared" si="1"/>
        <v>0</v>
      </c>
      <c r="Y49" s="231">
        <f t="shared" si="1"/>
        <v>0</v>
      </c>
      <c r="Z49" s="231">
        <f t="shared" si="1"/>
        <v>0</v>
      </c>
      <c r="AA49" s="231">
        <f t="shared" si="1"/>
        <v>0</v>
      </c>
      <c r="AB49" s="231">
        <f t="shared" si="1"/>
        <v>0</v>
      </c>
      <c r="AC49" s="231">
        <f t="shared" si="1"/>
        <v>0</v>
      </c>
      <c r="AD49" s="231">
        <f t="shared" si="1"/>
        <v>0</v>
      </c>
      <c r="AE49" s="231">
        <f t="shared" si="1"/>
        <v>0</v>
      </c>
      <c r="AF49" s="231">
        <f t="shared" si="1"/>
        <v>0</v>
      </c>
      <c r="AG49" s="231">
        <f t="shared" si="1"/>
        <v>0</v>
      </c>
      <c r="AH49" s="231">
        <f t="shared" si="1"/>
        <v>0</v>
      </c>
      <c r="AI49" s="231">
        <f t="shared" si="1"/>
        <v>0</v>
      </c>
    </row>
  </sheetData>
  <sheetProtection sheet="1" objects="1" scenarios="1"/>
  <mergeCells count="19">
    <mergeCell ref="AH9:AH17"/>
    <mergeCell ref="AI9:AI17"/>
    <mergeCell ref="AC9:AC17"/>
    <mergeCell ref="AD9:AD17"/>
    <mergeCell ref="AE9:AE17"/>
    <mergeCell ref="AF9:AF17"/>
    <mergeCell ref="I1:AI1"/>
    <mergeCell ref="I3:AI3"/>
    <mergeCell ref="I5:AI5"/>
    <mergeCell ref="I7:AI7"/>
    <mergeCell ref="Y9:Y17"/>
    <mergeCell ref="Z9:Z17"/>
    <mergeCell ref="AA9:AA17"/>
    <mergeCell ref="AB9:AB17"/>
    <mergeCell ref="U9:U17"/>
    <mergeCell ref="V9:V17"/>
    <mergeCell ref="W9:W17"/>
    <mergeCell ref="X9:X17"/>
    <mergeCell ref="AG9:AG17"/>
  </mergeCells>
  <phoneticPr fontId="0" type="noConversion"/>
  <printOptions horizontalCentered="1"/>
  <pageMargins left="0.59055118110236227" right="0.59055118110236227" top="0.39370078740157483" bottom="0.39370078740157483" header="0.39370078740157483" footer="0.23622047244094491"/>
  <pageSetup paperSize="9" scale="82" orientation="landscape" r:id="rId1"/>
  <headerFooter alignWithMargins="0">
    <oddFooter>&amp;CARC_FORMULAIRE_4535 - CIT-S 15.04.14</oddFooter>
  </headerFooter>
</worksheet>
</file>

<file path=xl/worksheets/sheet9.xml><?xml version="1.0" encoding="utf-8"?>
<worksheet xmlns="http://schemas.openxmlformats.org/spreadsheetml/2006/main" xmlns:r="http://schemas.openxmlformats.org/officeDocument/2006/relationships">
  <sheetPr codeName="Feuil21"/>
  <dimension ref="A1:AI35"/>
  <sheetViews>
    <sheetView zoomScaleNormal="100" workbookViewId="0">
      <selection activeCell="B1" sqref="B1"/>
    </sheetView>
  </sheetViews>
  <sheetFormatPr baseColWidth="10" defaultRowHeight="12"/>
  <cols>
    <col min="1" max="1" width="3.7109375" style="151" customWidth="1"/>
    <col min="2" max="6" width="11.42578125" style="151" customWidth="1"/>
    <col min="7" max="7" width="2.7109375" style="151" customWidth="1"/>
    <col min="8" max="8" width="1.7109375" style="151" customWidth="1"/>
    <col min="9" max="20" width="2.7109375" style="151" customWidth="1"/>
    <col min="21" max="35" width="4.28515625" style="151" customWidth="1"/>
    <col min="36" max="16384" width="11.42578125" style="151"/>
  </cols>
  <sheetData>
    <row r="1" spans="1:35" ht="12.75" thickBot="1">
      <c r="H1" s="152" t="s">
        <v>73</v>
      </c>
      <c r="I1" s="384" t="str">
        <f>IF('Notation du prix'!F1="","",'Notation du prix'!F1)</f>
        <v/>
      </c>
      <c r="J1" s="385"/>
      <c r="K1" s="385"/>
      <c r="L1" s="385"/>
      <c r="M1" s="385"/>
      <c r="N1" s="385"/>
      <c r="O1" s="385"/>
      <c r="P1" s="385"/>
      <c r="Q1" s="385"/>
      <c r="R1" s="385"/>
      <c r="S1" s="385"/>
      <c r="T1" s="385"/>
      <c r="U1" s="385"/>
      <c r="V1" s="385"/>
      <c r="W1" s="385"/>
      <c r="X1" s="385"/>
      <c r="Y1" s="385"/>
      <c r="Z1" s="385"/>
      <c r="AA1" s="385"/>
      <c r="AB1" s="385"/>
      <c r="AC1" s="385"/>
      <c r="AD1" s="385"/>
      <c r="AE1" s="385"/>
      <c r="AF1" s="385"/>
      <c r="AG1" s="386"/>
      <c r="AH1" s="386"/>
      <c r="AI1" s="387"/>
    </row>
    <row r="2" spans="1:35" ht="5.0999999999999996" customHeight="1" thickBot="1">
      <c r="H2" s="152"/>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row>
    <row r="3" spans="1:35" ht="12.75" thickBot="1">
      <c r="H3" s="152" t="s">
        <v>74</v>
      </c>
      <c r="I3" s="384" t="str">
        <f>IF('Notation du prix'!F3="","",'Notation du prix'!F3)</f>
        <v/>
      </c>
      <c r="J3" s="385"/>
      <c r="K3" s="385"/>
      <c r="L3" s="385"/>
      <c r="M3" s="385"/>
      <c r="N3" s="385"/>
      <c r="O3" s="385"/>
      <c r="P3" s="385"/>
      <c r="Q3" s="385"/>
      <c r="R3" s="385"/>
      <c r="S3" s="385"/>
      <c r="T3" s="385"/>
      <c r="U3" s="385"/>
      <c r="V3" s="385"/>
      <c r="W3" s="385"/>
      <c r="X3" s="385"/>
      <c r="Y3" s="385"/>
      <c r="Z3" s="385"/>
      <c r="AA3" s="385"/>
      <c r="AB3" s="385"/>
      <c r="AC3" s="385"/>
      <c r="AD3" s="385"/>
      <c r="AE3" s="385"/>
      <c r="AF3" s="385"/>
      <c r="AG3" s="386"/>
      <c r="AH3" s="386"/>
      <c r="AI3" s="387"/>
    </row>
    <row r="4" spans="1:35" ht="5.0999999999999996" customHeight="1" thickBot="1">
      <c r="H4" s="152"/>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row>
    <row r="5" spans="1:35" ht="12.75" thickBot="1">
      <c r="H5" s="152" t="s">
        <v>75</v>
      </c>
      <c r="I5" s="384" t="str">
        <f>IF('Notation du prix'!F5="","",'Notation du prix'!F5)</f>
        <v/>
      </c>
      <c r="J5" s="385"/>
      <c r="K5" s="385"/>
      <c r="L5" s="385"/>
      <c r="M5" s="385"/>
      <c r="N5" s="385"/>
      <c r="O5" s="385"/>
      <c r="P5" s="385"/>
      <c r="Q5" s="385"/>
      <c r="R5" s="385"/>
      <c r="S5" s="385"/>
      <c r="T5" s="385"/>
      <c r="U5" s="385"/>
      <c r="V5" s="385"/>
      <c r="W5" s="385"/>
      <c r="X5" s="385"/>
      <c r="Y5" s="385"/>
      <c r="Z5" s="385"/>
      <c r="AA5" s="385"/>
      <c r="AB5" s="385"/>
      <c r="AC5" s="385"/>
      <c r="AD5" s="385"/>
      <c r="AE5" s="385"/>
      <c r="AF5" s="385"/>
      <c r="AG5" s="386"/>
      <c r="AH5" s="386"/>
      <c r="AI5" s="387"/>
    </row>
    <row r="6" spans="1:35" ht="5.0999999999999996" customHeight="1" thickBot="1">
      <c r="H6" s="152"/>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row>
    <row r="7" spans="1:35" ht="12.75" thickBot="1">
      <c r="H7" s="152" t="s">
        <v>76</v>
      </c>
      <c r="I7" s="384" t="str">
        <f>IF('Notation du prix'!F7="","",'Notation du prix'!F7)</f>
        <v/>
      </c>
      <c r="J7" s="385"/>
      <c r="K7" s="385"/>
      <c r="L7" s="385"/>
      <c r="M7" s="385"/>
      <c r="N7" s="385"/>
      <c r="O7" s="385"/>
      <c r="P7" s="385"/>
      <c r="Q7" s="385"/>
      <c r="R7" s="385"/>
      <c r="S7" s="385"/>
      <c r="T7" s="385"/>
      <c r="U7" s="385"/>
      <c r="V7" s="385"/>
      <c r="W7" s="385"/>
      <c r="X7" s="385"/>
      <c r="Y7" s="385"/>
      <c r="Z7" s="385"/>
      <c r="AA7" s="385"/>
      <c r="AB7" s="385"/>
      <c r="AC7" s="385"/>
      <c r="AD7" s="385"/>
      <c r="AE7" s="385"/>
      <c r="AF7" s="385"/>
      <c r="AG7" s="386"/>
      <c r="AH7" s="386"/>
      <c r="AI7" s="387"/>
    </row>
    <row r="9" spans="1:35" ht="12.75">
      <c r="A9" s="156"/>
      <c r="B9" s="156"/>
      <c r="C9" s="156"/>
      <c r="D9" s="156"/>
      <c r="E9" s="154"/>
      <c r="F9" s="179"/>
      <c r="G9" s="178"/>
      <c r="H9" s="178"/>
      <c r="I9" s="156"/>
      <c r="J9" s="156"/>
      <c r="K9" s="156"/>
      <c r="L9" s="156"/>
      <c r="M9" s="156"/>
      <c r="N9" s="156"/>
      <c r="O9" s="156"/>
      <c r="P9" s="156"/>
      <c r="Q9" s="156"/>
      <c r="R9" s="156"/>
      <c r="S9" s="156"/>
      <c r="U9" s="381" t="str">
        <f>IF('Notation du prix'!B12="","",'Notation du prix'!B12)</f>
        <v>xxx</v>
      </c>
      <c r="V9" s="381" t="str">
        <f>IF('Notation du prix'!C12="","",'Notation du prix'!C12)</f>
        <v>xxx</v>
      </c>
      <c r="W9" s="381" t="str">
        <f>IF('Notation du prix'!D12="","",'Notation du prix'!D12)</f>
        <v>xxx</v>
      </c>
      <c r="X9" s="381" t="str">
        <f>IF('Notation du prix'!E12="","",'Notation du prix'!E12)</f>
        <v>xxx</v>
      </c>
      <c r="Y9" s="381" t="str">
        <f>IF('Notation du prix'!F12="","",'Notation du prix'!F12)</f>
        <v>xxx</v>
      </c>
      <c r="Z9" s="381" t="str">
        <f>IF('Notation du prix'!G12="","",'Notation du prix'!G12)</f>
        <v>xxx</v>
      </c>
      <c r="AA9" s="381" t="str">
        <f>IF('Notation du prix'!H12="","",'Notation du prix'!H12)</f>
        <v>xxx</v>
      </c>
      <c r="AB9" s="381" t="str">
        <f>IF('Notation du prix'!I12="","",'Notation du prix'!I12)</f>
        <v>xxx</v>
      </c>
      <c r="AC9" s="381" t="str">
        <f>IF('Notation du prix'!J12="","",'Notation du prix'!J12)</f>
        <v>xxx</v>
      </c>
      <c r="AD9" s="381" t="str">
        <f>IF('Notation du prix'!K12="","",'Notation du prix'!K12)</f>
        <v>xxx</v>
      </c>
      <c r="AE9" s="381" t="str">
        <f>IF('Notation du prix'!L12="","",'Notation du prix'!L12)</f>
        <v>xxx</v>
      </c>
      <c r="AF9" s="381" t="str">
        <f>IF('Notation du prix'!M12="","",'Notation du prix'!M12)</f>
        <v>xxx</v>
      </c>
      <c r="AG9" s="381" t="str">
        <f>IF('Notation du prix'!N12="","",'Notation du prix'!N12)</f>
        <v>xxx</v>
      </c>
      <c r="AH9" s="381" t="str">
        <f>IF('Notation du prix'!O12="","",'Notation du prix'!O12)</f>
        <v>xxx</v>
      </c>
      <c r="AI9" s="381" t="str">
        <f>IF('Notation du prix'!P12="","",'Notation du prix'!P12)</f>
        <v>xxx</v>
      </c>
    </row>
    <row r="10" spans="1:35" ht="5.0999999999999996" customHeight="1">
      <c r="A10" s="156"/>
      <c r="B10" s="156"/>
      <c r="C10" s="156"/>
      <c r="D10" s="156"/>
      <c r="E10" s="154"/>
      <c r="F10" s="154"/>
      <c r="G10" s="154"/>
      <c r="H10" s="156"/>
      <c r="I10" s="156"/>
      <c r="J10" s="156"/>
      <c r="K10" s="156"/>
      <c r="L10" s="156"/>
      <c r="M10" s="156"/>
      <c r="N10" s="156"/>
      <c r="O10" s="156"/>
      <c r="P10" s="156"/>
      <c r="Q10" s="156"/>
      <c r="R10" s="156"/>
      <c r="S10" s="156"/>
      <c r="U10" s="382"/>
      <c r="V10" s="382"/>
      <c r="W10" s="382"/>
      <c r="X10" s="382"/>
      <c r="Y10" s="382"/>
      <c r="Z10" s="382"/>
      <c r="AA10" s="382"/>
      <c r="AB10" s="382"/>
      <c r="AC10" s="382"/>
      <c r="AD10" s="382"/>
      <c r="AE10" s="382"/>
      <c r="AF10" s="382"/>
      <c r="AG10" s="382"/>
      <c r="AH10" s="382"/>
      <c r="AI10" s="382"/>
    </row>
    <row r="11" spans="1:35" ht="12.75">
      <c r="A11" s="156"/>
      <c r="B11" s="156"/>
      <c r="C11" s="156"/>
      <c r="D11" s="156"/>
      <c r="E11" s="154"/>
      <c r="F11" s="179"/>
      <c r="G11" s="178"/>
      <c r="H11" s="178"/>
      <c r="I11" s="156"/>
      <c r="J11" s="156"/>
      <c r="K11" s="156"/>
      <c r="L11" s="156"/>
      <c r="M11" s="156"/>
      <c r="N11" s="156"/>
      <c r="O11" s="156"/>
      <c r="P11" s="156"/>
      <c r="Q11" s="156"/>
      <c r="R11" s="156"/>
      <c r="S11" s="156"/>
      <c r="U11" s="382"/>
      <c r="V11" s="382"/>
      <c r="W11" s="382"/>
      <c r="X11" s="382"/>
      <c r="Y11" s="382"/>
      <c r="Z11" s="382"/>
      <c r="AA11" s="382"/>
      <c r="AB11" s="382"/>
      <c r="AC11" s="382"/>
      <c r="AD11" s="382"/>
      <c r="AE11" s="382"/>
      <c r="AF11" s="382"/>
      <c r="AG11" s="382"/>
      <c r="AH11" s="382"/>
      <c r="AI11" s="382"/>
    </row>
    <row r="12" spans="1:35" ht="5.0999999999999996" customHeight="1">
      <c r="A12" s="156"/>
      <c r="B12" s="156"/>
      <c r="C12" s="156"/>
      <c r="D12" s="156"/>
      <c r="E12" s="154"/>
      <c r="F12" s="154"/>
      <c r="G12" s="154"/>
      <c r="H12" s="156"/>
      <c r="I12" s="156"/>
      <c r="J12" s="156"/>
      <c r="K12" s="156"/>
      <c r="L12" s="156"/>
      <c r="M12" s="156"/>
      <c r="N12" s="156"/>
      <c r="O12" s="156"/>
      <c r="P12" s="156"/>
      <c r="Q12" s="156"/>
      <c r="R12" s="156"/>
      <c r="S12" s="156"/>
      <c r="U12" s="382"/>
      <c r="V12" s="382"/>
      <c r="W12" s="382"/>
      <c r="X12" s="382"/>
      <c r="Y12" s="382"/>
      <c r="Z12" s="382"/>
      <c r="AA12" s="382"/>
      <c r="AB12" s="382"/>
      <c r="AC12" s="382"/>
      <c r="AD12" s="382"/>
      <c r="AE12" s="382"/>
      <c r="AF12" s="382"/>
      <c r="AG12" s="382"/>
      <c r="AH12" s="382"/>
      <c r="AI12" s="382"/>
    </row>
    <row r="13" spans="1:35" ht="12.75">
      <c r="A13" s="156"/>
      <c r="B13" s="156"/>
      <c r="C13" s="156"/>
      <c r="D13" s="156"/>
      <c r="E13" s="154"/>
      <c r="F13" s="179"/>
      <c r="G13" s="178"/>
      <c r="H13" s="178"/>
      <c r="I13" s="156"/>
      <c r="J13" s="156"/>
      <c r="K13" s="156"/>
      <c r="L13" s="156"/>
      <c r="M13" s="156"/>
      <c r="N13" s="156"/>
      <c r="O13" s="156"/>
      <c r="P13" s="156"/>
      <c r="Q13" s="156"/>
      <c r="R13" s="156"/>
      <c r="S13" s="156"/>
      <c r="U13" s="382"/>
      <c r="V13" s="382"/>
      <c r="W13" s="382"/>
      <c r="X13" s="382"/>
      <c r="Y13" s="382"/>
      <c r="Z13" s="382"/>
      <c r="AA13" s="382"/>
      <c r="AB13" s="382"/>
      <c r="AC13" s="382"/>
      <c r="AD13" s="382"/>
      <c r="AE13" s="382"/>
      <c r="AF13" s="382"/>
      <c r="AG13" s="382"/>
      <c r="AH13" s="382"/>
      <c r="AI13" s="382"/>
    </row>
    <row r="14" spans="1:35">
      <c r="U14" s="382"/>
      <c r="V14" s="382"/>
      <c r="W14" s="382"/>
      <c r="X14" s="382"/>
      <c r="Y14" s="382"/>
      <c r="Z14" s="382"/>
      <c r="AA14" s="382"/>
      <c r="AB14" s="382"/>
      <c r="AC14" s="382"/>
      <c r="AD14" s="382"/>
      <c r="AE14" s="382"/>
      <c r="AF14" s="382"/>
      <c r="AG14" s="382"/>
      <c r="AH14" s="382"/>
      <c r="AI14" s="382"/>
    </row>
    <row r="15" spans="1:35">
      <c r="A15" s="157" t="s">
        <v>99</v>
      </c>
      <c r="U15" s="382"/>
      <c r="V15" s="382"/>
      <c r="W15" s="382"/>
      <c r="X15" s="382"/>
      <c r="Y15" s="382"/>
      <c r="Z15" s="382"/>
      <c r="AA15" s="382"/>
      <c r="AB15" s="382"/>
      <c r="AC15" s="382"/>
      <c r="AD15" s="382"/>
      <c r="AE15" s="382"/>
      <c r="AF15" s="382"/>
      <c r="AG15" s="382"/>
      <c r="AH15" s="382"/>
      <c r="AI15" s="382"/>
    </row>
    <row r="16" spans="1:35">
      <c r="A16" s="157" t="s">
        <v>125</v>
      </c>
      <c r="U16" s="382"/>
      <c r="V16" s="382"/>
      <c r="W16" s="382"/>
      <c r="X16" s="382"/>
      <c r="Y16" s="382"/>
      <c r="Z16" s="382"/>
      <c r="AA16" s="382"/>
      <c r="AB16" s="382"/>
      <c r="AC16" s="382"/>
      <c r="AD16" s="382"/>
      <c r="AE16" s="382"/>
      <c r="AF16" s="382"/>
      <c r="AG16" s="382"/>
      <c r="AH16" s="382"/>
      <c r="AI16" s="382"/>
    </row>
    <row r="17" spans="1:35">
      <c r="A17" s="160"/>
      <c r="B17" s="160"/>
      <c r="C17" s="160"/>
      <c r="D17" s="160"/>
      <c r="E17" s="160"/>
      <c r="F17" s="160"/>
      <c r="G17" s="160"/>
      <c r="H17" s="160"/>
      <c r="I17" s="160"/>
      <c r="J17" s="160"/>
      <c r="K17" s="160"/>
      <c r="L17" s="160"/>
      <c r="M17" s="160"/>
      <c r="N17" s="160"/>
      <c r="O17" s="160"/>
      <c r="P17" s="160"/>
      <c r="Q17" s="160"/>
      <c r="R17" s="160"/>
      <c r="S17" s="160"/>
      <c r="T17" s="161"/>
      <c r="U17" s="383"/>
      <c r="V17" s="383"/>
      <c r="W17" s="383"/>
      <c r="X17" s="383"/>
      <c r="Y17" s="383"/>
      <c r="Z17" s="383"/>
      <c r="AA17" s="383"/>
      <c r="AB17" s="383"/>
      <c r="AC17" s="383"/>
      <c r="AD17" s="383"/>
      <c r="AE17" s="383"/>
      <c r="AF17" s="383"/>
      <c r="AG17" s="383"/>
      <c r="AH17" s="383"/>
      <c r="AI17" s="383"/>
    </row>
    <row r="18" spans="1:35">
      <c r="U18" s="163"/>
      <c r="V18" s="163"/>
      <c r="W18" s="163"/>
      <c r="X18" s="163"/>
      <c r="Y18" s="163"/>
      <c r="Z18" s="163"/>
      <c r="AA18" s="163"/>
      <c r="AB18" s="163"/>
      <c r="AC18" s="163"/>
      <c r="AD18" s="163"/>
      <c r="AE18" s="163"/>
      <c r="AF18" s="163"/>
      <c r="AG18" s="163"/>
      <c r="AH18" s="163"/>
      <c r="AI18" s="163"/>
    </row>
    <row r="19" spans="1:35">
      <c r="A19" s="223">
        <v>5.0999999999999996</v>
      </c>
      <c r="B19" s="224" t="s">
        <v>225</v>
      </c>
      <c r="C19" s="225"/>
      <c r="D19" s="225"/>
      <c r="E19" s="225"/>
      <c r="F19" s="225"/>
      <c r="G19" s="226">
        <v>0</v>
      </c>
      <c r="H19" s="225"/>
      <c r="I19" s="225" t="s">
        <v>84</v>
      </c>
      <c r="J19" s="225"/>
      <c r="K19" s="225"/>
      <c r="L19" s="225"/>
      <c r="M19" s="225"/>
      <c r="N19" s="225"/>
      <c r="O19" s="225"/>
      <c r="P19" s="225"/>
      <c r="Q19" s="225"/>
      <c r="R19" s="225"/>
      <c r="S19" s="225"/>
      <c r="U19" s="230"/>
      <c r="V19" s="230"/>
      <c r="W19" s="230"/>
      <c r="X19" s="230"/>
      <c r="Y19" s="230"/>
      <c r="Z19" s="230"/>
      <c r="AA19" s="230"/>
      <c r="AB19" s="230"/>
      <c r="AC19" s="230"/>
      <c r="AD19" s="230"/>
      <c r="AE19" s="230"/>
      <c r="AF19" s="230"/>
      <c r="AG19" s="230"/>
      <c r="AH19" s="230"/>
      <c r="AI19" s="230"/>
    </row>
    <row r="20" spans="1:35">
      <c r="A20" s="227"/>
      <c r="B20" s="233" t="s">
        <v>228</v>
      </c>
      <c r="C20" s="227"/>
      <c r="D20" s="227"/>
      <c r="E20" s="227"/>
      <c r="F20" s="227"/>
      <c r="G20" s="226">
        <v>1</v>
      </c>
      <c r="H20" s="228"/>
      <c r="I20" s="227" t="s">
        <v>227</v>
      </c>
      <c r="J20" s="227"/>
      <c r="K20" s="227"/>
      <c r="L20" s="227"/>
      <c r="M20" s="227"/>
      <c r="N20" s="227"/>
      <c r="O20" s="227"/>
      <c r="P20" s="227"/>
      <c r="Q20" s="227"/>
      <c r="R20" s="227"/>
      <c r="S20" s="227"/>
      <c r="U20" s="230"/>
      <c r="V20" s="230"/>
      <c r="W20" s="230"/>
      <c r="X20" s="230"/>
      <c r="Y20" s="230"/>
      <c r="Z20" s="230"/>
      <c r="AA20" s="230"/>
      <c r="AB20" s="230"/>
      <c r="AC20" s="230"/>
      <c r="AD20" s="230"/>
      <c r="AE20" s="230"/>
      <c r="AF20" s="230"/>
      <c r="AG20" s="230"/>
      <c r="AH20" s="230"/>
      <c r="AI20" s="230"/>
    </row>
    <row r="21" spans="1:35">
      <c r="A21" s="227"/>
      <c r="B21" s="227"/>
      <c r="C21" s="227"/>
      <c r="D21" s="227"/>
      <c r="E21" s="227"/>
      <c r="F21" s="227"/>
      <c r="G21" s="226">
        <v>2</v>
      </c>
      <c r="H21" s="228"/>
      <c r="I21" s="227"/>
      <c r="J21" s="227"/>
      <c r="K21" s="227"/>
      <c r="L21" s="227"/>
      <c r="M21" s="227"/>
      <c r="N21" s="227"/>
      <c r="O21" s="227"/>
      <c r="P21" s="227"/>
      <c r="Q21" s="227"/>
      <c r="R21" s="227"/>
      <c r="S21" s="227"/>
      <c r="U21" s="230"/>
      <c r="V21" s="230"/>
      <c r="W21" s="230"/>
      <c r="X21" s="230"/>
      <c r="Y21" s="230"/>
      <c r="Z21" s="230"/>
      <c r="AA21" s="230"/>
      <c r="AB21" s="230"/>
      <c r="AC21" s="230"/>
      <c r="AD21" s="230"/>
      <c r="AE21" s="230"/>
      <c r="AF21" s="230"/>
      <c r="AG21" s="230"/>
      <c r="AH21" s="230"/>
      <c r="AI21" s="230"/>
    </row>
    <row r="22" spans="1:35">
      <c r="A22" s="227"/>
      <c r="B22" s="227"/>
      <c r="C22" s="227"/>
      <c r="D22" s="227"/>
      <c r="E22" s="227"/>
      <c r="F22" s="227"/>
      <c r="G22" s="226">
        <v>3</v>
      </c>
      <c r="H22" s="228"/>
      <c r="I22" s="227" t="s">
        <v>226</v>
      </c>
      <c r="J22" s="227"/>
      <c r="K22" s="227"/>
      <c r="L22" s="227"/>
      <c r="M22" s="227"/>
      <c r="N22" s="227"/>
      <c r="O22" s="227"/>
      <c r="P22" s="227"/>
      <c r="Q22" s="227"/>
      <c r="R22" s="227"/>
      <c r="S22" s="227"/>
      <c r="U22" s="230"/>
      <c r="V22" s="230"/>
      <c r="W22" s="230"/>
      <c r="X22" s="230"/>
      <c r="Y22" s="230"/>
      <c r="Z22" s="230"/>
      <c r="AA22" s="230"/>
      <c r="AB22" s="230"/>
      <c r="AC22" s="230"/>
      <c r="AD22" s="230"/>
      <c r="AE22" s="230"/>
      <c r="AF22" s="230"/>
      <c r="AG22" s="230"/>
      <c r="AH22" s="230"/>
      <c r="AI22" s="230"/>
    </row>
    <row r="23" spans="1:35">
      <c r="A23" s="227"/>
      <c r="B23" s="227"/>
      <c r="C23" s="227"/>
      <c r="D23" s="227"/>
      <c r="E23" s="227"/>
      <c r="F23" s="227"/>
      <c r="G23" s="226">
        <v>4</v>
      </c>
      <c r="H23" s="228"/>
      <c r="I23" s="227"/>
      <c r="J23" s="227"/>
      <c r="K23" s="227"/>
      <c r="L23" s="227"/>
      <c r="M23" s="227"/>
      <c r="N23" s="227"/>
      <c r="O23" s="227"/>
      <c r="P23" s="227"/>
      <c r="Q23" s="227"/>
      <c r="R23" s="227"/>
      <c r="S23" s="227"/>
      <c r="U23" s="230"/>
      <c r="V23" s="230"/>
      <c r="W23" s="230"/>
      <c r="X23" s="230"/>
      <c r="Y23" s="230"/>
      <c r="Z23" s="230"/>
      <c r="AA23" s="230"/>
      <c r="AB23" s="230"/>
      <c r="AC23" s="230"/>
      <c r="AD23" s="230"/>
      <c r="AE23" s="230"/>
      <c r="AF23" s="230"/>
      <c r="AG23" s="230"/>
      <c r="AH23" s="230"/>
      <c r="AI23" s="230"/>
    </row>
    <row r="24" spans="1:35">
      <c r="A24" s="229"/>
      <c r="B24" s="229"/>
      <c r="C24" s="229"/>
      <c r="D24" s="229"/>
      <c r="E24" s="229"/>
      <c r="F24" s="229"/>
      <c r="G24" s="226">
        <v>5</v>
      </c>
      <c r="H24" s="229"/>
      <c r="I24" s="229" t="s">
        <v>229</v>
      </c>
      <c r="J24" s="229"/>
      <c r="K24" s="229"/>
      <c r="L24" s="229"/>
      <c r="M24" s="229"/>
      <c r="N24" s="229"/>
      <c r="O24" s="229"/>
      <c r="P24" s="229"/>
      <c r="Q24" s="229"/>
      <c r="R24" s="229"/>
      <c r="S24" s="229"/>
      <c r="U24" s="230"/>
      <c r="V24" s="230"/>
      <c r="W24" s="230"/>
      <c r="X24" s="230"/>
      <c r="Y24" s="230"/>
      <c r="Z24" s="230"/>
      <c r="AA24" s="230"/>
      <c r="AB24" s="230"/>
      <c r="AC24" s="230"/>
      <c r="AD24" s="230"/>
      <c r="AE24" s="230"/>
      <c r="AF24" s="230"/>
      <c r="AG24" s="230"/>
      <c r="AH24" s="230"/>
      <c r="AI24" s="230"/>
    </row>
    <row r="25" spans="1:35">
      <c r="I25" s="164"/>
    </row>
    <row r="26" spans="1:35">
      <c r="A26" s="165">
        <v>5.0999999999999996</v>
      </c>
      <c r="B26" s="166" t="s">
        <v>225</v>
      </c>
      <c r="C26" s="167"/>
      <c r="D26" s="167"/>
      <c r="E26" s="167"/>
      <c r="F26" s="167"/>
      <c r="G26" s="168">
        <v>0</v>
      </c>
      <c r="H26" s="167"/>
      <c r="I26" s="167" t="s">
        <v>84</v>
      </c>
      <c r="J26" s="167"/>
      <c r="K26" s="167"/>
      <c r="L26" s="167"/>
      <c r="M26" s="167"/>
      <c r="N26" s="167"/>
      <c r="O26" s="167"/>
      <c r="P26" s="167"/>
      <c r="Q26" s="167"/>
      <c r="R26" s="167"/>
      <c r="S26" s="167"/>
      <c r="T26" s="170"/>
      <c r="U26" s="234"/>
      <c r="V26" s="234"/>
      <c r="W26" s="234"/>
      <c r="X26" s="234"/>
      <c r="Y26" s="234"/>
      <c r="Z26" s="234"/>
      <c r="AA26" s="234"/>
      <c r="AB26" s="234"/>
      <c r="AC26" s="234"/>
      <c r="AD26" s="234"/>
      <c r="AE26" s="234"/>
      <c r="AF26" s="234"/>
      <c r="AG26" s="234"/>
      <c r="AH26" s="234"/>
      <c r="AI26" s="234"/>
    </row>
    <row r="27" spans="1:35">
      <c r="A27" s="170"/>
      <c r="B27" s="176" t="s">
        <v>98</v>
      </c>
      <c r="C27" s="170"/>
      <c r="D27" s="170"/>
      <c r="E27" s="170"/>
      <c r="F27" s="170"/>
      <c r="G27" s="168">
        <v>1</v>
      </c>
      <c r="H27" s="153"/>
      <c r="I27" s="170" t="s">
        <v>227</v>
      </c>
      <c r="J27" s="170"/>
      <c r="K27" s="170"/>
      <c r="L27" s="170"/>
      <c r="M27" s="170"/>
      <c r="N27" s="170"/>
      <c r="O27" s="170"/>
      <c r="P27" s="170"/>
      <c r="Q27" s="170"/>
      <c r="R27" s="170"/>
      <c r="S27" s="170"/>
      <c r="T27" s="170"/>
      <c r="U27" s="234"/>
      <c r="V27" s="234"/>
      <c r="W27" s="234"/>
      <c r="X27" s="234"/>
      <c r="Y27" s="234"/>
      <c r="Z27" s="234"/>
      <c r="AA27" s="234"/>
      <c r="AB27" s="234"/>
      <c r="AC27" s="234"/>
      <c r="AD27" s="234"/>
      <c r="AE27" s="234"/>
      <c r="AF27" s="234"/>
      <c r="AG27" s="234"/>
      <c r="AH27" s="234"/>
      <c r="AI27" s="234"/>
    </row>
    <row r="28" spans="1:35">
      <c r="A28" s="170"/>
      <c r="B28" s="170"/>
      <c r="C28" s="170"/>
      <c r="D28" s="170"/>
      <c r="E28" s="170"/>
      <c r="F28" s="170"/>
      <c r="G28" s="168">
        <v>2</v>
      </c>
      <c r="H28" s="153"/>
      <c r="I28" s="170"/>
      <c r="J28" s="170"/>
      <c r="K28" s="170"/>
      <c r="L28" s="170"/>
      <c r="M28" s="170"/>
      <c r="N28" s="170"/>
      <c r="O28" s="170"/>
      <c r="P28" s="170"/>
      <c r="Q28" s="170"/>
      <c r="R28" s="170"/>
      <c r="S28" s="170"/>
      <c r="T28" s="170"/>
      <c r="U28" s="234"/>
      <c r="V28" s="234"/>
      <c r="W28" s="234"/>
      <c r="X28" s="234"/>
      <c r="Y28" s="234"/>
      <c r="Z28" s="234"/>
      <c r="AA28" s="234"/>
      <c r="AB28" s="234"/>
      <c r="AC28" s="234"/>
      <c r="AD28" s="234"/>
      <c r="AE28" s="234"/>
      <c r="AF28" s="234"/>
      <c r="AG28" s="234"/>
      <c r="AH28" s="234"/>
      <c r="AI28" s="234"/>
    </row>
    <row r="29" spans="1:35">
      <c r="A29" s="170"/>
      <c r="B29" s="170"/>
      <c r="C29" s="170"/>
      <c r="D29" s="170"/>
      <c r="E29" s="170"/>
      <c r="F29" s="170"/>
      <c r="G29" s="168">
        <v>3</v>
      </c>
      <c r="H29" s="153"/>
      <c r="I29" s="170" t="s">
        <v>226</v>
      </c>
      <c r="J29" s="170"/>
      <c r="K29" s="170"/>
      <c r="L29" s="170"/>
      <c r="M29" s="170"/>
      <c r="N29" s="170"/>
      <c r="O29" s="170"/>
      <c r="P29" s="170"/>
      <c r="Q29" s="170"/>
      <c r="R29" s="170"/>
      <c r="S29" s="170"/>
      <c r="T29" s="170"/>
      <c r="U29" s="234"/>
      <c r="V29" s="234"/>
      <c r="W29" s="234"/>
      <c r="X29" s="234"/>
      <c r="Y29" s="234"/>
      <c r="Z29" s="234"/>
      <c r="AA29" s="234"/>
      <c r="AB29" s="234"/>
      <c r="AC29" s="234"/>
      <c r="AD29" s="234"/>
      <c r="AE29" s="234"/>
      <c r="AF29" s="234"/>
      <c r="AG29" s="234"/>
      <c r="AH29" s="234"/>
      <c r="AI29" s="234"/>
    </row>
    <row r="30" spans="1:35">
      <c r="A30" s="170"/>
      <c r="B30" s="170"/>
      <c r="C30" s="170"/>
      <c r="D30" s="170"/>
      <c r="E30" s="170"/>
      <c r="F30" s="170"/>
      <c r="G30" s="168">
        <v>4</v>
      </c>
      <c r="H30" s="153"/>
      <c r="I30" s="170"/>
      <c r="J30" s="170"/>
      <c r="K30" s="170"/>
      <c r="L30" s="170"/>
      <c r="M30" s="170"/>
      <c r="N30" s="170"/>
      <c r="O30" s="170"/>
      <c r="P30" s="170"/>
      <c r="Q30" s="170"/>
      <c r="R30" s="170"/>
      <c r="S30" s="170"/>
      <c r="T30" s="170"/>
      <c r="U30" s="234"/>
      <c r="V30" s="234"/>
      <c r="W30" s="234"/>
      <c r="X30" s="234"/>
      <c r="Y30" s="234"/>
      <c r="Z30" s="234"/>
      <c r="AA30" s="234"/>
      <c r="AB30" s="234"/>
      <c r="AC30" s="234"/>
      <c r="AD30" s="234"/>
      <c r="AE30" s="234"/>
      <c r="AF30" s="234"/>
      <c r="AG30" s="234"/>
      <c r="AH30" s="234"/>
      <c r="AI30" s="234"/>
    </row>
    <row r="31" spans="1:35">
      <c r="A31" s="172"/>
      <c r="B31" s="172"/>
      <c r="C31" s="172"/>
      <c r="D31" s="172"/>
      <c r="E31" s="172"/>
      <c r="F31" s="172"/>
      <c r="G31" s="168">
        <v>5</v>
      </c>
      <c r="H31" s="172"/>
      <c r="I31" s="172" t="s">
        <v>229</v>
      </c>
      <c r="J31" s="172"/>
      <c r="K31" s="172"/>
      <c r="L31" s="172"/>
      <c r="M31" s="172"/>
      <c r="N31" s="172"/>
      <c r="O31" s="172"/>
      <c r="P31" s="172"/>
      <c r="Q31" s="172"/>
      <c r="R31" s="172"/>
      <c r="S31" s="172"/>
      <c r="T31" s="170"/>
      <c r="U31" s="234"/>
      <c r="V31" s="234"/>
      <c r="W31" s="234"/>
      <c r="X31" s="234"/>
      <c r="Y31" s="234"/>
      <c r="Z31" s="234"/>
      <c r="AA31" s="234"/>
      <c r="AB31" s="234"/>
      <c r="AC31" s="234"/>
      <c r="AD31" s="234"/>
      <c r="AE31" s="234"/>
      <c r="AF31" s="234"/>
      <c r="AG31" s="234"/>
      <c r="AH31" s="234"/>
      <c r="AI31" s="234"/>
    </row>
    <row r="32" spans="1:35">
      <c r="I32" s="164"/>
    </row>
    <row r="34" spans="21:35" ht="12.75" thickBot="1">
      <c r="U34" s="174">
        <f>U19+U20+U21+U22+U23+U24+U26+U27+U28+U29+U30+U31</f>
        <v>0</v>
      </c>
      <c r="V34" s="174">
        <f t="shared" ref="V34:AI34" si="0">V19+V20+V21+V22+V23+V24+V26+V27+V28+V29+V30+V31</f>
        <v>0</v>
      </c>
      <c r="W34" s="174">
        <f t="shared" si="0"/>
        <v>0</v>
      </c>
      <c r="X34" s="174">
        <f t="shared" si="0"/>
        <v>0</v>
      </c>
      <c r="Y34" s="174">
        <f t="shared" si="0"/>
        <v>0</v>
      </c>
      <c r="Z34" s="174">
        <f t="shared" si="0"/>
        <v>0</v>
      </c>
      <c r="AA34" s="174">
        <f t="shared" si="0"/>
        <v>0</v>
      </c>
      <c r="AB34" s="174">
        <f t="shared" si="0"/>
        <v>0</v>
      </c>
      <c r="AC34" s="174">
        <f t="shared" si="0"/>
        <v>0</v>
      </c>
      <c r="AD34" s="174">
        <f t="shared" si="0"/>
        <v>0</v>
      </c>
      <c r="AE34" s="174">
        <f t="shared" si="0"/>
        <v>0</v>
      </c>
      <c r="AF34" s="174">
        <f t="shared" si="0"/>
        <v>0</v>
      </c>
      <c r="AG34" s="174">
        <f t="shared" si="0"/>
        <v>0</v>
      </c>
      <c r="AH34" s="174">
        <f t="shared" si="0"/>
        <v>0</v>
      </c>
      <c r="AI34" s="174">
        <f t="shared" si="0"/>
        <v>0</v>
      </c>
    </row>
    <row r="35" spans="21:35" ht="12.75" thickBot="1">
      <c r="U35" s="231">
        <f>IF(COUNT(U$19:U$31)&gt;4,"Erreur",ROUND(U34/2,2))</f>
        <v>0</v>
      </c>
      <c r="V35" s="231">
        <f t="shared" ref="V35:AI35" si="1">IF(COUNT(V$19:V$31)&gt;4,"Erreur",ROUND(V34/2,2))</f>
        <v>0</v>
      </c>
      <c r="W35" s="231">
        <f t="shared" si="1"/>
        <v>0</v>
      </c>
      <c r="X35" s="231">
        <f t="shared" si="1"/>
        <v>0</v>
      </c>
      <c r="Y35" s="231">
        <f t="shared" si="1"/>
        <v>0</v>
      </c>
      <c r="Z35" s="231">
        <f t="shared" si="1"/>
        <v>0</v>
      </c>
      <c r="AA35" s="231">
        <f t="shared" si="1"/>
        <v>0</v>
      </c>
      <c r="AB35" s="231">
        <f t="shared" si="1"/>
        <v>0</v>
      </c>
      <c r="AC35" s="231">
        <f t="shared" si="1"/>
        <v>0</v>
      </c>
      <c r="AD35" s="231">
        <f t="shared" si="1"/>
        <v>0</v>
      </c>
      <c r="AE35" s="231">
        <f t="shared" si="1"/>
        <v>0</v>
      </c>
      <c r="AF35" s="231">
        <f t="shared" si="1"/>
        <v>0</v>
      </c>
      <c r="AG35" s="231">
        <f t="shared" si="1"/>
        <v>0</v>
      </c>
      <c r="AH35" s="231">
        <f t="shared" si="1"/>
        <v>0</v>
      </c>
      <c r="AI35" s="231">
        <f t="shared" si="1"/>
        <v>0</v>
      </c>
    </row>
  </sheetData>
  <sheetProtection sheet="1" objects="1" scenarios="1"/>
  <mergeCells count="19">
    <mergeCell ref="AH9:AH17"/>
    <mergeCell ref="AI9:AI17"/>
    <mergeCell ref="AC9:AC17"/>
    <mergeCell ref="AD9:AD17"/>
    <mergeCell ref="AE9:AE17"/>
    <mergeCell ref="AF9:AF17"/>
    <mergeCell ref="I1:AI1"/>
    <mergeCell ref="I3:AI3"/>
    <mergeCell ref="I5:AI5"/>
    <mergeCell ref="I7:AI7"/>
    <mergeCell ref="Y9:Y17"/>
    <mergeCell ref="Z9:Z17"/>
    <mergeCell ref="AA9:AA17"/>
    <mergeCell ref="AB9:AB17"/>
    <mergeCell ref="U9:U17"/>
    <mergeCell ref="V9:V17"/>
    <mergeCell ref="W9:W17"/>
    <mergeCell ref="X9:X17"/>
    <mergeCell ref="AG9:AG17"/>
  </mergeCells>
  <phoneticPr fontId="0" type="noConversion"/>
  <printOptions horizontalCentered="1"/>
  <pageMargins left="0.59055118110236227" right="0.59055118110236227" top="0.39370078740157483" bottom="0.39370078740157483" header="0.39370078740157483" footer="0.23622047244094491"/>
  <pageSetup paperSize="9" scale="82" orientation="landscape" r:id="rId1"/>
  <headerFooter alignWithMargins="0">
    <oddFooter>&amp;CARC_FORMULAIRE_4535 - CIT-S 15.04.14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25</vt:i4>
      </vt:variant>
      <vt:variant>
        <vt:lpstr>Plages nommées</vt:lpstr>
      </vt:variant>
      <vt:variant>
        <vt:i4>19</vt:i4>
      </vt:variant>
    </vt:vector>
  </HeadingPairs>
  <TitlesOfParts>
    <vt:vector size="44" baseType="lpstr">
      <vt:lpstr>Critères d'aptitudes SIMAP</vt:lpstr>
      <vt:lpstr>Critères d'adjudication SIMAP</vt:lpstr>
      <vt:lpstr>Critères Marthaler</vt:lpstr>
      <vt:lpstr>Notation du prix</vt:lpstr>
      <vt:lpstr>NombredheuresV4</vt:lpstr>
      <vt:lpstr>Notation du critère 2</vt:lpstr>
      <vt:lpstr>Notation du critère 3</vt:lpstr>
      <vt:lpstr>Notation du critère 4</vt:lpstr>
      <vt:lpstr>Notation du critère 5</vt:lpstr>
      <vt:lpstr>Analyse multicritères</vt:lpstr>
      <vt:lpstr>Résultat candidat n°1</vt:lpstr>
      <vt:lpstr>Résultat candidat n°2</vt:lpstr>
      <vt:lpstr>Résultat candidat n°3</vt:lpstr>
      <vt:lpstr>Résultat candidat n°4</vt:lpstr>
      <vt:lpstr>Résultat candidat n°5</vt:lpstr>
      <vt:lpstr>Résultat candidat n°6</vt:lpstr>
      <vt:lpstr>Résultat candidat n°7</vt:lpstr>
      <vt:lpstr>Résultat candidat n°8</vt:lpstr>
      <vt:lpstr>Résultat candidat n°9</vt:lpstr>
      <vt:lpstr>Résultat candidat n°10</vt:lpstr>
      <vt:lpstr>Résultat candidat n°11</vt:lpstr>
      <vt:lpstr>Résultat candidat n°12</vt:lpstr>
      <vt:lpstr>Résultat candidat n°13</vt:lpstr>
      <vt:lpstr>Résultat candidat n°14</vt:lpstr>
      <vt:lpstr>Résultat candidat n°15</vt:lpstr>
      <vt:lpstr>'Critères d''adjudication SIMAP'!Impression_des_titres</vt:lpstr>
      <vt:lpstr>'Critères d''aptitudes SIMAP'!Impression_des_titres</vt:lpstr>
      <vt:lpstr>'Analyse multicritères'!Zone_d_impression</vt:lpstr>
      <vt:lpstr>'Notation du prix'!Zone_d_impression</vt:lpstr>
      <vt:lpstr>'Résultat candidat n°1'!Zone_d_impression</vt:lpstr>
      <vt:lpstr>'Résultat candidat n°10'!Zone_d_impression</vt:lpstr>
      <vt:lpstr>'Résultat candidat n°11'!Zone_d_impression</vt:lpstr>
      <vt:lpstr>'Résultat candidat n°12'!Zone_d_impression</vt:lpstr>
      <vt:lpstr>'Résultat candidat n°13'!Zone_d_impression</vt:lpstr>
      <vt:lpstr>'Résultat candidat n°14'!Zone_d_impression</vt:lpstr>
      <vt:lpstr>'Résultat candidat n°15'!Zone_d_impression</vt:lpstr>
      <vt:lpstr>'Résultat candidat n°2'!Zone_d_impression</vt:lpstr>
      <vt:lpstr>'Résultat candidat n°3'!Zone_d_impression</vt:lpstr>
      <vt:lpstr>'Résultat candidat n°4'!Zone_d_impression</vt:lpstr>
      <vt:lpstr>'Résultat candidat n°5'!Zone_d_impression</vt:lpstr>
      <vt:lpstr>'Résultat candidat n°6'!Zone_d_impression</vt:lpstr>
      <vt:lpstr>'Résultat candidat n°7'!Zone_d_impression</vt:lpstr>
      <vt:lpstr>'Résultat candidat n°8'!Zone_d_impression</vt:lpstr>
      <vt:lpstr>'Résultat candidat n°9'!Zone_d_impression</vt:lpstr>
    </vt:vector>
  </TitlesOfParts>
  <Manager>Délégué cantonal aux marchés publics</Manager>
  <Company>CROMP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Annexe V2 - Notation du prix au carré et analyse multicritères</dc:title>
  <dc:subject>Guide romand pour les marchés publics</dc:subject>
  <dc:creator>lchabloz</dc:creator>
  <cp:lastModifiedBy>Adde Fanny (PRE00893)</cp:lastModifiedBy>
  <cp:lastPrinted>2014-05-06T15:24:39Z</cp:lastPrinted>
  <dcterms:created xsi:type="dcterms:W3CDTF">2000-03-07T08:37:08Z</dcterms:created>
  <dcterms:modified xsi:type="dcterms:W3CDTF">2015-05-11T09:03:30Z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VERSION">
    <vt:lpwstr>940076</vt:lpwstr>
  </property>
  <property fmtid="{D5CDD505-2E9C-101B-9397-08002B2CF9AE}" pid="3" name="DATABASENAME">
    <vt:lpwstr>VDOC_CHUV</vt:lpwstr>
  </property>
  <property fmtid="{D5CDD505-2E9C-101B-9397-08002B2CF9AE}" pid="4" name="HTTPMODE">
    <vt:lpwstr>http://</vt:lpwstr>
  </property>
  <property fmtid="{D5CDD505-2E9C-101B-9397-08002B2CF9AE}" pid="5" name="IIS_SERVERNAME">
    <vt:lpwstr>vds2</vt:lpwstr>
  </property>
  <property fmtid="{D5CDD505-2E9C-101B-9397-08002B2CF9AE}" pid="6" name="IIS_SERVER">
    <vt:lpwstr>gedchuv.intranet.chuv</vt:lpwstr>
  </property>
  <property fmtid="{D5CDD505-2E9C-101B-9397-08002B2CF9AE}" pid="7" name="DB_GUID">
    <vt:lpwstr>{9CF397AD-894F-4ECE-94F3-CA5DB7B59846}</vt:lpwstr>
  </property>
  <property fmtid="{D5CDD505-2E9C-101B-9397-08002B2CF9AE}" pid="8" name="CHECKOUTBY">
    <vt:lpwstr/>
  </property>
  <property fmtid="{D5CDD505-2E9C-101B-9397-08002B2CF9AE}" pid="9" name="CHECKOUTBY_USERID">
    <vt:lpwstr/>
  </property>
  <property fmtid="{D5CDD505-2E9C-101B-9397-08002B2CF9AE}" pid="10" name="CHECKOUTDATE">
    <vt:lpwstr/>
  </property>
  <property fmtid="{D5CDD505-2E9C-101B-9397-08002B2CF9AE}" pid="11" name="VERSION">
    <vt:lpwstr>1.0</vt:lpwstr>
  </property>
  <property fmtid="{D5CDD505-2E9C-101B-9397-08002B2CF9AE}" pid="12" name="CURSTEPNAME">
    <vt:lpwstr>Application</vt:lpwstr>
  </property>
  <property fmtid="{D5CDD505-2E9C-101B-9397-08002B2CF9AE}" pid="13" name="CUROPENAME">
    <vt:lpwstr>Not implemented</vt:lpwstr>
  </property>
  <property fmtid="{D5CDD505-2E9C-101B-9397-08002B2CF9AE}" pid="14" name="NEXTOPENAME">
    <vt:lpwstr>Not implemented</vt:lpwstr>
  </property>
  <property fmtid="{D5CDD505-2E9C-101B-9397-08002B2CF9AE}" pid="15" name="RESPNAME">
    <vt:lpwstr>Adde Fanny</vt:lpwstr>
  </property>
  <property fmtid="{D5CDD505-2E9C-101B-9397-08002B2CF9AE}" pid="16" name="CREATORNAME">
    <vt:lpwstr>Adde Fanny</vt:lpwstr>
  </property>
  <property fmtid="{D5CDD505-2E9C-101B-9397-08002B2CF9AE}" pid="17" name="CREATEDATE">
    <vt:lpwstr>01/05/2014</vt:lpwstr>
  </property>
  <property fmtid="{D5CDD505-2E9C-101B-9397-08002B2CF9AE}" pid="18" name="VERIFICATORNAME">
    <vt:lpwstr>Adde Fanny</vt:lpwstr>
  </property>
  <property fmtid="{D5CDD505-2E9C-101B-9397-08002B2CF9AE}" pid="19" name="VERIFICATIONDATE">
    <vt:lpwstr>01/05/2014</vt:lpwstr>
  </property>
  <property fmtid="{D5CDD505-2E9C-101B-9397-08002B2CF9AE}" pid="20" name="REDACTORNAME">
    <vt:lpwstr>Adde Fanny</vt:lpwstr>
  </property>
  <property fmtid="{D5CDD505-2E9C-101B-9397-08002B2CF9AE}" pid="21" name="REDACTIONDATE">
    <vt:lpwstr>01/05/2014</vt:lpwstr>
  </property>
  <property fmtid="{D5CDD505-2E9C-101B-9397-08002B2CF9AE}" pid="22" name="APPROBATORNAME">
    <vt:lpwstr>Adde Fanny</vt:lpwstr>
  </property>
  <property fmtid="{D5CDD505-2E9C-101B-9397-08002B2CF9AE}" pid="23" name="APPROBATIONDATE">
    <vt:lpwstr>01/05/2014</vt:lpwstr>
  </property>
  <property fmtid="{D5CDD505-2E9C-101B-9397-08002B2CF9AE}" pid="24" name="IDFILE">
    <vt:lpwstr>1086386</vt:lpwstr>
  </property>
  <property fmtid="{D5CDD505-2E9C-101B-9397-08002B2CF9AE}" pid="25" name="CHECKSUM">
    <vt:lpwstr>19087</vt:lpwstr>
  </property>
  <property fmtid="{D5CDD505-2E9C-101B-9397-08002B2CF9AE}" pid="26" name="IDENTITIES">
    <vt:lpwstr/>
  </property>
  <property fmtid="{D5CDD505-2E9C-101B-9397-08002B2CF9AE}" pid="27" name="ENTITYNAME">
    <vt:lpwstr/>
  </property>
  <property fmtid="{D5CDD505-2E9C-101B-9397-08002B2CF9AE}" pid="28" name="VDOC_FREE_TYPE">
    <vt:lpwstr>FORMULAIRE</vt:lpwstr>
  </property>
  <property fmtid="{D5CDD505-2E9C-101B-9397-08002B2CF9AE}" pid="29" name="TITLE">
    <vt:lpwstr>EVALUATION OFFRES OFFRES SERVICE V4</vt:lpwstr>
  </property>
  <property fmtid="{D5CDD505-2E9C-101B-9397-08002B2CF9AE}" pid="30" name="REFERENCE">
    <vt:lpwstr>ARC_FORMULAIRE_4535</vt:lpwstr>
  </property>
  <property fmtid="{D5CDD505-2E9C-101B-9397-08002B2CF9AE}" pid="31" name="VDOC_FREE_LISTE_DES_SERVICES">
    <vt:lpwstr>ARC</vt:lpwstr>
  </property>
  <property fmtid="{D5CDD505-2E9C-101B-9397-08002B2CF9AE}" pid="32" name="OFFICIAL">
    <vt:lpwstr>Adde Fanny</vt:lpwstr>
  </property>
</Properties>
</file>