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file2.intranet.chuv\data2\CIT\__NORMES_ET_INFOS\__Directives_CIT\DOCUMENTS VDOC DIRECTIVES POUR LES CONSTRUCTIONS - INTERNET\6. Contrats, commandes, régie\Formulaires\"/>
    </mc:Choice>
  </mc:AlternateContent>
  <xr:revisionPtr revIDLastSave="0" documentId="13_ncr:1_{E0FD5230-B01E-4758-BEB8-33303356A9B9}" xr6:coauthVersionLast="47" xr6:coauthVersionMax="47" xr10:uidLastSave="{00000000-0000-0000-0000-000000000000}"/>
  <bookViews>
    <workbookView xWindow="-28920" yWindow="-120" windowWidth="29040" windowHeight="15840" tabRatio="722" firstSheet="2" activeTab="2" xr2:uid="{00000000-000D-0000-FFFF-FFFF00000000}"/>
  </bookViews>
  <sheets>
    <sheet name="Mandataire " sheetId="16" state="hidden" r:id="rId1"/>
    <sheet name="Combinaisons MndtR" sheetId="19" state="hidden" r:id="rId2"/>
    <sheet name="MandatairE" sheetId="20" r:id="rId3"/>
  </sheets>
  <definedNames>
    <definedName name="Constructions" localSheetId="1">'Combinaisons MndtR'!$F$18:$N$36</definedName>
    <definedName name="Constructions">#REF!</definedName>
    <definedName name="Email" localSheetId="1">#REF!</definedName>
    <definedName name="Email" localSheetId="2">#REF!</definedName>
    <definedName name="Email" localSheetId="0">#REF!</definedName>
    <definedName name="Email">#REF!</definedName>
    <definedName name="Facture">#REF!</definedName>
    <definedName name="NoPersonne" localSheetId="1">#REF!</definedName>
    <definedName name="NoPersonne" localSheetId="2">#REF!</definedName>
    <definedName name="NoPersonne" localSheetId="0">#REF!</definedName>
    <definedName name="NoPersonne">#REF!</definedName>
    <definedName name="NoRéf">#REF!</definedName>
    <definedName name="Poste">#REF!</definedName>
    <definedName name="Poste1">#REF!</definedName>
    <definedName name="Poste2">#REF!</definedName>
    <definedName name="Prix">#REF!</definedName>
    <definedName name="Référence">#REF!</definedName>
    <definedName name="Section">#REF!</definedName>
    <definedName name="SeuilInf" localSheetId="1">#REF!</definedName>
    <definedName name="SeuilInf" localSheetId="2">#REF!</definedName>
    <definedName name="SeuilInf" localSheetId="0">#REF!</definedName>
    <definedName name="SeuilInf">#REF!</definedName>
    <definedName name="Seuilmdtr">#REF!</definedName>
    <definedName name="SeuilSup" localSheetId="1">#REF!</definedName>
    <definedName name="SeuilSup" localSheetId="2">#REF!</definedName>
    <definedName name="SeuilSup" localSheetId="0">#REF!</definedName>
    <definedName name="SeuilSup">#REF!</definedName>
    <definedName name="Signature">#REF!</definedName>
    <definedName name="Signature1">#REF!</definedName>
    <definedName name="Signature2">#REF!</definedName>
    <definedName name="VarComp">#REF!</definedName>
    <definedName name="VD_Email" localSheetId="1">'Combinaisons MndtR'!#REF!</definedName>
    <definedName name="VD_Facture" localSheetId="1">'Combinaisons MndtR'!$C$8</definedName>
    <definedName name="VD_NoPersonne" localSheetId="1">'Combinaisons MndtR'!#REF!</definedName>
    <definedName name="VD_NoRéf" localSheetId="1">'Combinaisons MndtR'!$B$3</definedName>
    <definedName name="VD_Poste" localSheetId="1">'Combinaisons MndtR'!$C$10</definedName>
    <definedName name="VD_Poste1" localSheetId="1">'Combinaisons MndtR'!$C$12</definedName>
    <definedName name="VD_Poste2" localSheetId="1">'Combinaisons MndtR'!$C$14</definedName>
    <definedName name="VD_Prix" localSheetId="1">'Combinaisons MndtR'!$B$4</definedName>
    <definedName name="VD_Référence" localSheetId="1">'Combinaisons MndtR'!$B$3</definedName>
    <definedName name="VD_Section" localSheetId="1">'Combinaisons MndtR'!$C$7</definedName>
    <definedName name="VD_SeuilInf" localSheetId="1">'Combinaisons MndtR'!#REF!</definedName>
    <definedName name="VD_SeuilSup" localSheetId="1">'Combinaisons MndtR'!#REF!</definedName>
    <definedName name="VD_Signature" localSheetId="1">'Combinaisons MndtR'!$C$9</definedName>
    <definedName name="VD_Signature1" localSheetId="1">'Combinaisons MndtR'!$C$11</definedName>
    <definedName name="VD_Signature2" localSheetId="1">'Combinaisons MndtR'!$C$13</definedName>
    <definedName name="VD_VarComp" localSheetId="1">'Combinaisons MndtR'!$F$18:$N$36</definedName>
    <definedName name="_xlnm.Print_Area" localSheetId="2">MandatairE!$A$3:$U$122</definedName>
    <definedName name="_xlnm.Print_Area" localSheetId="0">'Mandataire '!$A$1:$U$126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9" i="20" l="1"/>
  <c r="A120" i="20" l="1"/>
  <c r="O38" i="20"/>
  <c r="E38" i="20"/>
  <c r="G38" i="20" s="1"/>
  <c r="O37" i="20"/>
  <c r="E37" i="20"/>
  <c r="G37" i="20" s="1"/>
  <c r="O33" i="20"/>
  <c r="Q33" i="20" s="1"/>
  <c r="O34" i="20" s="1"/>
  <c r="K33" i="20"/>
  <c r="M33" i="20" s="1"/>
  <c r="G33" i="20"/>
  <c r="T31" i="20"/>
  <c r="O31" i="20"/>
  <c r="K31" i="20"/>
  <c r="G31" i="20"/>
  <c r="B14" i="19"/>
  <c r="B13" i="19"/>
  <c r="B12" i="19"/>
  <c r="B11" i="19"/>
  <c r="B10" i="19"/>
  <c r="B9" i="19"/>
  <c r="B8" i="19"/>
  <c r="B7" i="19"/>
  <c r="E33" i="20" l="1"/>
  <c r="F33" i="20" s="1"/>
  <c r="B97" i="20"/>
  <c r="K34" i="20"/>
  <c r="I33" i="20"/>
  <c r="Q34" i="20"/>
  <c r="G34" i="20" l="1"/>
  <c r="E34" i="20"/>
  <c r="M34" i="20"/>
  <c r="O35" i="20"/>
  <c r="O40" i="20" s="1"/>
  <c r="Q35" i="20" l="1"/>
  <c r="O36" i="20" s="1"/>
  <c r="O41" i="20" s="1"/>
  <c r="F34" i="20"/>
  <c r="K35" i="20"/>
  <c r="I34" i="20"/>
  <c r="O42" i="20" l="1"/>
  <c r="O44" i="20" s="1"/>
  <c r="G35" i="20"/>
  <c r="G40" i="20" s="1"/>
  <c r="E35" i="20"/>
  <c r="T40" i="20" s="1"/>
  <c r="M35" i="20"/>
  <c r="K36" i="20" l="1"/>
  <c r="M36" i="20"/>
  <c r="I35" i="20"/>
  <c r="F35" i="20"/>
  <c r="E36" i="20" s="1"/>
  <c r="T41" i="20" s="1"/>
  <c r="B107" i="20" s="1"/>
  <c r="T34" i="16"/>
  <c r="E36" i="16" s="1"/>
  <c r="E40" i="16"/>
  <c r="G40" i="16" s="1"/>
  <c r="E41" i="16"/>
  <c r="G41" i="16" s="1"/>
  <c r="G36" i="16"/>
  <c r="O36" i="16"/>
  <c r="O40" i="16"/>
  <c r="O41" i="16"/>
  <c r="K36" i="16"/>
  <c r="O34" i="16"/>
  <c r="K34" i="16"/>
  <c r="G34" i="16"/>
  <c r="T42" i="20" l="1"/>
  <c r="T44" i="20" s="1"/>
  <c r="T45" i="20" s="1"/>
  <c r="B4" i="19" s="1"/>
  <c r="G36" i="20"/>
  <c r="G41" i="20" s="1"/>
  <c r="K37" i="20"/>
  <c r="M37" i="20" s="1"/>
  <c r="M36" i="16"/>
  <c r="K37" i="16" s="1"/>
  <c r="F36" i="16"/>
  <c r="E37" i="16" s="1"/>
  <c r="F37" i="16" s="1"/>
  <c r="Q36" i="16"/>
  <c r="O37" i="16" s="1"/>
  <c r="Q37" i="16" s="1"/>
  <c r="I36" i="16"/>
  <c r="G37" i="16" s="1"/>
  <c r="E21" i="19" l="1"/>
  <c r="F21" i="19" s="1"/>
  <c r="E19" i="19"/>
  <c r="F19" i="19" s="1"/>
  <c r="E20" i="19"/>
  <c r="F20" i="19" s="1"/>
  <c r="K38" i="20"/>
  <c r="K40" i="20" s="1"/>
  <c r="K41" i="20" s="1"/>
  <c r="C79" i="20"/>
  <c r="G42" i="20"/>
  <c r="G44" i="20" s="1"/>
  <c r="I36" i="20"/>
  <c r="I37" i="20" s="1"/>
  <c r="I38" i="20" s="1"/>
  <c r="M37" i="16"/>
  <c r="K38" i="16" s="1"/>
  <c r="I37" i="16"/>
  <c r="G38" i="16" s="1"/>
  <c r="G43" i="16" s="1"/>
  <c r="O38" i="16"/>
  <c r="Q38" i="16" s="1"/>
  <c r="O39" i="16" s="1"/>
  <c r="E38" i="16"/>
  <c r="T43" i="16" s="1"/>
  <c r="C9" i="19" l="1"/>
  <c r="N95" i="20" s="1"/>
  <c r="C8" i="19"/>
  <c r="C12" i="19"/>
  <c r="C14" i="19"/>
  <c r="C7" i="19"/>
  <c r="C13" i="19"/>
  <c r="D105" i="20" s="1"/>
  <c r="A105" i="20" s="1"/>
  <c r="C11" i="19"/>
  <c r="D95" i="20" s="1"/>
  <c r="C10" i="19"/>
  <c r="K42" i="20"/>
  <c r="K44" i="20" s="1"/>
  <c r="M38" i="20"/>
  <c r="O43" i="16"/>
  <c r="O44" i="16" s="1"/>
  <c r="O45" i="16" s="1"/>
  <c r="F38" i="16"/>
  <c r="E39" i="16" s="1"/>
  <c r="I38" i="16"/>
  <c r="M38" i="16"/>
  <c r="T44" i="16" l="1"/>
  <c r="T45" i="16" s="1"/>
  <c r="T47" i="16" s="1"/>
  <c r="T48" i="16" s="1"/>
  <c r="G39" i="16"/>
  <c r="O47" i="16"/>
  <c r="K39" i="16"/>
  <c r="G44" i="16" l="1"/>
  <c r="G45" i="16" s="1"/>
  <c r="G47" i="16" s="1"/>
  <c r="C81" i="16"/>
  <c r="M39" i="16"/>
  <c r="I39" i="16"/>
  <c r="I40" i="16" s="1"/>
  <c r="I41" i="16" s="1"/>
  <c r="K40" i="16" l="1"/>
  <c r="M40" i="16" l="1"/>
  <c r="K41" i="16" s="1"/>
  <c r="K43" i="16" l="1"/>
  <c r="K44" i="16" s="1"/>
  <c r="K45" i="16" s="1"/>
  <c r="M41" i="16"/>
  <c r="K47" i="16" l="1"/>
  <c r="L61" i="16" l="1"/>
</calcChain>
</file>

<file path=xl/sharedStrings.xml><?xml version="1.0" encoding="utf-8"?>
<sst xmlns="http://schemas.openxmlformats.org/spreadsheetml/2006/main" count="262" uniqueCount="109">
  <si>
    <t>Sous-total HT</t>
  </si>
  <si>
    <t>%</t>
  </si>
  <si>
    <t>Total HT</t>
  </si>
  <si>
    <t xml:space="preserve">TVA                    </t>
  </si>
  <si>
    <t>Total TTC</t>
  </si>
  <si>
    <t xml:space="preserve">Montant net TTC </t>
  </si>
  <si>
    <t>Arrêté à :</t>
  </si>
  <si>
    <t>Lausanne, le</t>
  </si>
  <si>
    <t>Réf. :</t>
  </si>
  <si>
    <t xml:space="preserve"> </t>
  </si>
  <si>
    <t>Total déductions :</t>
  </si>
  <si>
    <t xml:space="preserve">Conditions de rémunérations : </t>
  </si>
  <si>
    <t>§</t>
  </si>
  <si>
    <t>, se montant à :</t>
  </si>
  <si>
    <t>CFC</t>
  </si>
  <si>
    <t xml:space="preserve">Libellé   </t>
  </si>
  <si>
    <t>CHF</t>
  </si>
  <si>
    <t>Prix globaux (sans métré ultérieur, avec hausse)</t>
  </si>
  <si>
    <t>Commande de travaux</t>
  </si>
  <si>
    <t>N° personne</t>
  </si>
  <si>
    <t>Seuil inférieur (&gt;)</t>
  </si>
  <si>
    <t>Liste à choix des conditions de rémunération</t>
  </si>
  <si>
    <t>Selon Montant net TTC</t>
  </si>
  <si>
    <t>Seuil supérieur (≤)</t>
  </si>
  <si>
    <t>Selon Liste à choix</t>
  </si>
  <si>
    <t>A reporter dans formulaire</t>
  </si>
  <si>
    <t>DSI</t>
  </si>
  <si>
    <t>Seuil applicable</t>
  </si>
  <si>
    <t>Clé</t>
  </si>
  <si>
    <t>du</t>
  </si>
  <si>
    <t xml:space="preserve">Rabais </t>
  </si>
  <si>
    <t>Escompte</t>
  </si>
  <si>
    <t>Société</t>
  </si>
  <si>
    <t>Nom, Prénom</t>
  </si>
  <si>
    <t>Nous avons l'avantage de vous adjuger et commander les travaux suivants, selon votre offre n°</t>
  </si>
  <si>
    <t>Prix forfaitaires (sans métré ultérieur, sans hausse)</t>
  </si>
  <si>
    <t>Prix unitaires (avec métrés ultérieurs, sans hausse)</t>
  </si>
  <si>
    <t>Prix unitaires (avec métrés ultérieurs, avec hausse)</t>
  </si>
  <si>
    <t>Prix de régie (avec métrés ultérieurs, au prix du jour)</t>
  </si>
  <si>
    <t>Annexe</t>
  </si>
  <si>
    <t>Direction des constructions, ingénierie, technique &amp; sécurité</t>
  </si>
  <si>
    <t>Prorata</t>
  </si>
  <si>
    <t>Mesdames, Messieurs,</t>
  </si>
  <si>
    <t>D'avance, nous vous remercions pour le soin que vous accordez à ces travaux et vous prions d'agréer, Mesdames, Messieurs, nos salutations distinguées.</t>
  </si>
  <si>
    <t>VD_Référence</t>
  </si>
  <si>
    <t>VD_Section</t>
  </si>
  <si>
    <t>VD_Facture</t>
  </si>
  <si>
    <t>VD_Signature</t>
  </si>
  <si>
    <t>VD_Poste</t>
  </si>
  <si>
    <t>VD_Signature 1</t>
  </si>
  <si>
    <t>VD_Poste 1</t>
  </si>
  <si>
    <t>VD_Signature 2</t>
  </si>
  <si>
    <t>VD_Poste 2</t>
  </si>
  <si>
    <t>Adresse de livraison :</t>
  </si>
  <si>
    <t>Mandataire</t>
  </si>
  <si>
    <t>en rappelant son objet.</t>
  </si>
  <si>
    <t>Peines conventionnelles</t>
  </si>
  <si>
    <t>Pour chaque violation par l’entrepreneur ou par l’un de ses sous-traitants de l’une des obligations mentionnées à l’art. 6 RLMP-VD, l’entrepreneur doit payer au maître de l'ouvrage une peine conventionnelle calculée sur la base du montant net après rabais du présent contrat et s’élevant à:</t>
  </si>
  <si>
    <t xml:space="preserve">10%, pour les commandes de travaux inférieures à CHF 20'000.-- HT après rabais, de la commande de travaux de construction; soit pour le présent contrat : </t>
  </si>
  <si>
    <t>La peine conventionnelle est exigible au jour de la violation desdites obligations et sera facturée par le maître de l'ouvrage à l’entrepreneur.</t>
  </si>
  <si>
    <t>La peine conventionnelle n'est pas soumise à la TVA (LTVA art.18 al.2 let.l).</t>
  </si>
  <si>
    <t>Commande n° :</t>
  </si>
  <si>
    <t>Libellé de l'affaire :</t>
  </si>
  <si>
    <t>Bâtiment :</t>
  </si>
  <si>
    <t>Adresse :</t>
  </si>
  <si>
    <t>RPLP</t>
  </si>
  <si>
    <t>TAR</t>
  </si>
  <si>
    <t>Arrondi</t>
  </si>
  <si>
    <t>x</t>
  </si>
  <si>
    <t>Délai d'exécution :</t>
  </si>
  <si>
    <t>l</t>
  </si>
  <si>
    <t>Avertir au n° de tél :</t>
  </si>
  <si>
    <t>Copies</t>
  </si>
  <si>
    <t>/</t>
  </si>
  <si>
    <t>Affaire GMAO / IDB :</t>
  </si>
  <si>
    <t>EOTP N° :</t>
  </si>
  <si>
    <t>Affaire GMAO / IDB  :</t>
  </si>
  <si>
    <t>CGRA / B / EOTP :</t>
  </si>
  <si>
    <t>Centre Hospitalier Universitaire Vaudois</t>
  </si>
  <si>
    <t>Adresse de facturation :</t>
  </si>
  <si>
    <t>Rue du Bugnon 21</t>
  </si>
  <si>
    <t>1011 Lausanne</t>
  </si>
  <si>
    <t>Direction des constructions, ingénierie, technique et sécurité</t>
  </si>
  <si>
    <t>Remarque :</t>
  </si>
  <si>
    <t xml:space="preserve"> /</t>
  </si>
  <si>
    <t>Facture à transmettre à l'adresse ci-dessous, à l'attention de :</t>
  </si>
  <si>
    <t>Type de marché :</t>
  </si>
  <si>
    <t>Seuil MP :</t>
  </si>
  <si>
    <t>Procédure :</t>
  </si>
  <si>
    <t>Secrétaire comptable, CIT-S</t>
  </si>
  <si>
    <t xml:space="preserve">5 Constru. gros œuvre </t>
  </si>
  <si>
    <t>2 Fourniture</t>
  </si>
  <si>
    <t>3 Service</t>
  </si>
  <si>
    <t>9 Indéterminé</t>
  </si>
  <si>
    <t>1 OMC</t>
  </si>
  <si>
    <t>2 OMC clause des minimis</t>
  </si>
  <si>
    <t>4 Gré à gré</t>
  </si>
  <si>
    <t>1 Ouverte</t>
  </si>
  <si>
    <t>2 Sélective</t>
  </si>
  <si>
    <t>3 Invitation à soumissionner</t>
  </si>
  <si>
    <t>5 Gré à gré selon l'art. 8</t>
  </si>
  <si>
    <t xml:space="preserve">4 Constr. second œuvre </t>
  </si>
  <si>
    <t>6 Non soumis à l'OMC</t>
  </si>
  <si>
    <t>Chef de projet, arichtecte</t>
  </si>
  <si>
    <t>Chef de projet, architecte CIT-S</t>
  </si>
  <si>
    <t>Liste à choix</t>
  </si>
  <si>
    <t>Secrétariat, CIT-S</t>
  </si>
  <si>
    <t>Responsable du chef de projet</t>
  </si>
  <si>
    <t>6 Gré à gré concurrentiel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</si>
</sst>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dd\ mmmm\ yyyy"/>
    <numFmt numFmtId="166" formatCode="dd/mm/yyyy;@"/>
    <numFmt numFmtId="167" formatCode="&quot;CFC&quot;\ @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9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9"/>
      <name val="Wingdings"/>
      <charset val="2"/>
    </font>
    <font>
      <sz val="8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i/>
      <sz val="14"/>
      <color indexed="10"/>
      <name val="Arial"/>
      <family val="2"/>
    </font>
    <font>
      <b/>
      <u/>
      <sz val="10"/>
      <color indexed="12"/>
      <name val="Arial"/>
      <family val="2"/>
    </font>
    <font>
      <u/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11"/>
      <name val="Arial"/>
      <family val="2"/>
    </font>
    <font>
      <sz val="6"/>
      <name val="Wingdings"/>
      <charset val="2"/>
    </font>
    <font>
      <sz val="6"/>
      <name val="Arial"/>
      <family val="2"/>
    </font>
    <font>
      <b/>
      <i/>
      <sz val="14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0000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26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9" fillId="0" borderId="0" xfId="0" applyFont="1" applyProtection="1"/>
    <xf numFmtId="0" fontId="8" fillId="0" borderId="0" xfId="0" applyFont="1" applyAlignment="1" applyProtection="1"/>
    <xf numFmtId="0" fontId="2" fillId="0" borderId="0" xfId="0" applyFont="1" applyFill="1" applyProtection="1"/>
    <xf numFmtId="0" fontId="0" fillId="0" borderId="0" xfId="0" applyProtection="1"/>
    <xf numFmtId="0" fontId="7" fillId="0" borderId="0" xfId="1" applyAlignment="1" applyProtection="1"/>
    <xf numFmtId="0" fontId="2" fillId="0" borderId="0" xfId="0" applyFont="1" applyBorder="1" applyProtection="1"/>
    <xf numFmtId="0" fontId="4" fillId="0" borderId="0" xfId="0" applyFont="1" applyBorder="1" applyProtection="1"/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0" fontId="2" fillId="0" borderId="0" xfId="0" applyFont="1" applyBorder="1" applyAlignment="1" applyProtection="1">
      <alignment horizontal="justify" wrapText="1"/>
    </xf>
    <xf numFmtId="0" fontId="4" fillId="0" borderId="1" xfId="0" applyFont="1" applyBorder="1" applyAlignment="1" applyProtection="1">
      <alignment horizontal="left"/>
    </xf>
    <xf numFmtId="0" fontId="4" fillId="0" borderId="3" xfId="0" applyFon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left"/>
    </xf>
    <xf numFmtId="0" fontId="4" fillId="0" borderId="5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right"/>
    </xf>
    <xf numFmtId="0" fontId="4" fillId="0" borderId="4" xfId="0" applyFont="1" applyBorder="1" applyAlignment="1" applyProtection="1">
      <alignment horizontal="right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Protection="1"/>
    <xf numFmtId="0" fontId="5" fillId="0" borderId="5" xfId="0" applyFont="1" applyBorder="1" applyAlignment="1" applyProtection="1">
      <alignment horizontal="right" vertical="center"/>
    </xf>
    <xf numFmtId="0" fontId="4" fillId="0" borderId="4" xfId="0" applyFont="1" applyBorder="1" applyProtection="1"/>
    <xf numFmtId="4" fontId="4" fillId="0" borderId="0" xfId="0" applyNumberFormat="1" applyFont="1" applyBorder="1" applyProtection="1"/>
    <xf numFmtId="4" fontId="6" fillId="0" borderId="0" xfId="0" applyNumberFormat="1" applyFont="1" applyBorder="1" applyProtection="1"/>
    <xf numFmtId="0" fontId="4" fillId="0" borderId="4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wrapText="1"/>
    </xf>
    <xf numFmtId="0" fontId="5" fillId="0" borderId="6" xfId="0" applyFont="1" applyBorder="1" applyAlignment="1" applyProtection="1">
      <alignment horizontal="right" vertical="center" wrapText="1"/>
    </xf>
    <xf numFmtId="0" fontId="5" fillId="0" borderId="7" xfId="0" applyFont="1" applyBorder="1" applyAlignment="1" applyProtection="1"/>
    <xf numFmtId="0" fontId="5" fillId="0" borderId="8" xfId="0" applyFont="1" applyBorder="1" applyAlignment="1" applyProtection="1"/>
    <xf numFmtId="0" fontId="5" fillId="0" borderId="6" xfId="0" applyFont="1" applyBorder="1" applyAlignment="1" applyProtection="1">
      <alignment horizontal="right"/>
    </xf>
    <xf numFmtId="0" fontId="5" fillId="0" borderId="0" xfId="0" applyFont="1" applyProtection="1"/>
    <xf numFmtId="0" fontId="2" fillId="0" borderId="0" xfId="0" applyFont="1" applyFill="1" applyAlignment="1" applyProtection="1"/>
    <xf numFmtId="0" fontId="11" fillId="0" borderId="0" xfId="0" applyFont="1" applyAlignment="1" applyProtection="1">
      <alignment horizontal="center"/>
    </xf>
    <xf numFmtId="0" fontId="8" fillId="0" borderId="0" xfId="0" applyFont="1" applyProtection="1"/>
    <xf numFmtId="0" fontId="8" fillId="0" borderId="0" xfId="0" applyFont="1" applyBorder="1" applyProtection="1"/>
    <xf numFmtId="0" fontId="2" fillId="0" borderId="0" xfId="0" applyFont="1" applyAlignment="1" applyProtection="1"/>
    <xf numFmtId="0" fontId="4" fillId="0" borderId="0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right"/>
    </xf>
    <xf numFmtId="4" fontId="4" fillId="0" borderId="4" xfId="0" applyNumberFormat="1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right"/>
    </xf>
    <xf numFmtId="0" fontId="2" fillId="0" borderId="3" xfId="0" applyFont="1" applyBorder="1" applyAlignment="1" applyProtection="1">
      <alignment horizontal="right"/>
    </xf>
    <xf numFmtId="0" fontId="17" fillId="0" borderId="0" xfId="0" applyFont="1" applyProtection="1"/>
    <xf numFmtId="0" fontId="2" fillId="0" borderId="0" xfId="0" applyFont="1" applyAlignment="1" applyProtection="1">
      <alignment wrapText="1"/>
    </xf>
    <xf numFmtId="0" fontId="2" fillId="0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0" fillId="0" borderId="0" xfId="0" applyProtection="1">
      <protection locked="0"/>
    </xf>
    <xf numFmtId="0" fontId="8" fillId="3" borderId="9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4" fontId="8" fillId="3" borderId="9" xfId="0" applyNumberFormat="1" applyFont="1" applyFill="1" applyBorder="1" applyAlignment="1" applyProtection="1">
      <alignment horizontal="center"/>
      <protection locked="0"/>
    </xf>
    <xf numFmtId="0" fontId="8" fillId="4" borderId="9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8" fillId="5" borderId="0" xfId="0" applyFont="1" applyFill="1" applyAlignment="1" applyProtection="1">
      <alignment horizontal="center"/>
      <protection locked="0"/>
    </xf>
    <xf numFmtId="0" fontId="8" fillId="6" borderId="0" xfId="0" applyFont="1" applyFill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4" fontId="9" fillId="4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2" fillId="4" borderId="9" xfId="0" applyFont="1" applyFill="1" applyBorder="1" applyProtection="1">
      <protection locked="0"/>
    </xf>
    <xf numFmtId="0" fontId="10" fillId="0" borderId="0" xfId="1" applyFont="1" applyAlignment="1" applyProtection="1">
      <protection locked="0"/>
    </xf>
    <xf numFmtId="4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0" fontId="10" fillId="0" borderId="0" xfId="1" applyFont="1" applyFill="1" applyAlignment="1" applyProtection="1">
      <protection locked="0"/>
    </xf>
    <xf numFmtId="0" fontId="0" fillId="0" borderId="0" xfId="0" applyBorder="1" applyProtection="1"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10" fillId="0" borderId="0" xfId="1" applyFont="1" applyFill="1" applyBorder="1" applyAlignment="1" applyProtection="1">
      <protection locked="0"/>
    </xf>
    <xf numFmtId="0" fontId="2" fillId="0" borderId="0" xfId="0" applyFont="1" applyProtection="1">
      <protection locked="0"/>
    </xf>
    <xf numFmtId="0" fontId="8" fillId="0" borderId="8" xfId="0" applyFont="1" applyBorder="1" applyProtection="1"/>
    <xf numFmtId="0" fontId="2" fillId="0" borderId="8" xfId="0" applyFont="1" applyBorder="1" applyProtection="1"/>
    <xf numFmtId="0" fontId="2" fillId="0" borderId="0" xfId="0" applyNumberFormat="1" applyFont="1" applyFill="1" applyAlignment="1" applyProtection="1"/>
    <xf numFmtId="166" fontId="2" fillId="0" borderId="0" xfId="0" applyNumberFormat="1" applyFont="1" applyFill="1" applyAlignment="1" applyProtection="1">
      <alignment horizontal="left" wrapText="1"/>
    </xf>
    <xf numFmtId="164" fontId="4" fillId="0" borderId="0" xfId="0" applyNumberFormat="1" applyFont="1" applyBorder="1" applyProtection="1"/>
    <xf numFmtId="164" fontId="4" fillId="7" borderId="8" xfId="0" applyNumberFormat="1" applyFont="1" applyFill="1" applyBorder="1" applyAlignment="1" applyProtection="1">
      <alignment horizontal="right"/>
      <protection locked="0"/>
    </xf>
    <xf numFmtId="0" fontId="7" fillId="0" borderId="0" xfId="1" applyAlignment="1" applyProtection="1">
      <protection locked="0"/>
    </xf>
    <xf numFmtId="0" fontId="2" fillId="0" borderId="4" xfId="0" applyFont="1" applyBorder="1" applyProtection="1"/>
    <xf numFmtId="0" fontId="0" fillId="8" borderId="0" xfId="0" applyFill="1" applyProtection="1">
      <protection locked="0"/>
    </xf>
    <xf numFmtId="0" fontId="0" fillId="8" borderId="0" xfId="0" applyFill="1" applyAlignment="1" applyProtection="1">
      <alignment horizontal="center"/>
      <protection locked="0"/>
    </xf>
    <xf numFmtId="0" fontId="15" fillId="8" borderId="0" xfId="0" applyFont="1" applyFill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7" fillId="0" borderId="11" xfId="1" applyBorder="1" applyAlignment="1" applyProtection="1">
      <protection locked="0"/>
    </xf>
    <xf numFmtId="0" fontId="15" fillId="0" borderId="11" xfId="0" applyFont="1" applyBorder="1" applyProtection="1">
      <protection locked="0"/>
    </xf>
    <xf numFmtId="0" fontId="7" fillId="0" borderId="11" xfId="1" applyBorder="1" applyAlignment="1" applyProtection="1"/>
    <xf numFmtId="0" fontId="9" fillId="0" borderId="0" xfId="0" applyFont="1"/>
    <xf numFmtId="0" fontId="15" fillId="0" borderId="0" xfId="0" applyFont="1" applyBorder="1" applyProtection="1">
      <protection locked="0"/>
    </xf>
    <xf numFmtId="0" fontId="7" fillId="0" borderId="0" xfId="1" applyBorder="1" applyAlignment="1" applyProtection="1"/>
    <xf numFmtId="0" fontId="15" fillId="0" borderId="12" xfId="0" applyFont="1" applyBorder="1" applyProtection="1">
      <protection locked="0"/>
    </xf>
    <xf numFmtId="0" fontId="19" fillId="0" borderId="0" xfId="1" applyFont="1" applyAlignment="1" applyProtection="1"/>
    <xf numFmtId="0" fontId="19" fillId="0" borderId="0" xfId="1" applyFont="1" applyAlignment="1" applyProtection="1">
      <protection locked="0"/>
    </xf>
    <xf numFmtId="0" fontId="19" fillId="0" borderId="12" xfId="1" applyFont="1" applyBorder="1" applyAlignment="1" applyProtection="1"/>
    <xf numFmtId="0" fontId="7" fillId="0" borderId="0" xfId="1" applyBorder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20" fillId="4" borderId="9" xfId="0" applyFont="1" applyFill="1" applyBorder="1" applyProtection="1">
      <protection locked="0"/>
    </xf>
    <xf numFmtId="0" fontId="19" fillId="0" borderId="12" xfId="1" applyFont="1" applyBorder="1" applyAlignment="1" applyProtection="1">
      <protection locked="0"/>
    </xf>
    <xf numFmtId="0" fontId="0" fillId="0" borderId="12" xfId="0" applyBorder="1" applyProtection="1">
      <protection locked="0"/>
    </xf>
    <xf numFmtId="0" fontId="1" fillId="0" borderId="0" xfId="0" applyFont="1" applyFill="1" applyAlignment="1" applyProtection="1">
      <protection locked="0"/>
    </xf>
    <xf numFmtId="0" fontId="18" fillId="0" borderId="2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right"/>
    </xf>
    <xf numFmtId="4" fontId="13" fillId="0" borderId="0" xfId="0" applyNumberFormat="1" applyFont="1" applyBorder="1" applyAlignment="1" applyProtection="1">
      <alignment horizontal="right" vertical="center" wrapText="1"/>
    </xf>
    <xf numFmtId="0" fontId="21" fillId="0" borderId="0" xfId="0" applyFont="1" applyFill="1" applyAlignment="1" applyProtection="1">
      <alignment horizontal="center"/>
    </xf>
    <xf numFmtId="0" fontId="21" fillId="0" borderId="0" xfId="0" applyFont="1" applyFill="1" applyAlignment="1" applyProtection="1">
      <alignment horizontal="right"/>
    </xf>
    <xf numFmtId="0" fontId="2" fillId="0" borderId="0" xfId="0" quotePrefix="1" applyFont="1" applyAlignment="1" applyProtection="1">
      <alignment horizontal="right"/>
    </xf>
    <xf numFmtId="0" fontId="2" fillId="7" borderId="10" xfId="0" applyFont="1" applyFill="1" applyBorder="1" applyAlignment="1" applyProtection="1">
      <protection locked="0"/>
    </xf>
    <xf numFmtId="4" fontId="4" fillId="7" borderId="8" xfId="0" applyNumberFormat="1" applyFont="1" applyFill="1" applyBorder="1" applyAlignment="1" applyProtection="1">
      <alignment horizontal="right"/>
      <protection locked="0"/>
    </xf>
    <xf numFmtId="2" fontId="2" fillId="0" borderId="0" xfId="0" applyNumberFormat="1" applyFont="1" applyProtection="1"/>
    <xf numFmtId="0" fontId="4" fillId="7" borderId="10" xfId="0" applyFont="1" applyFill="1" applyBorder="1" applyAlignment="1" applyProtection="1">
      <protection locked="0"/>
    </xf>
    <xf numFmtId="0" fontId="18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right"/>
    </xf>
    <xf numFmtId="0" fontId="4" fillId="0" borderId="2" xfId="0" applyFont="1" applyBorder="1" applyAlignment="1" applyProtection="1">
      <alignment horizontal="right"/>
    </xf>
    <xf numFmtId="2" fontId="14" fillId="0" borderId="0" xfId="0" applyNumberFormat="1" applyFont="1" applyBorder="1" applyAlignment="1" applyProtection="1">
      <alignment horizontal="right"/>
    </xf>
    <xf numFmtId="167" fontId="5" fillId="0" borderId="0" xfId="0" applyNumberFormat="1" applyFont="1" applyBorder="1" applyAlignment="1" applyProtection="1">
      <alignment horizontal="right"/>
    </xf>
    <xf numFmtId="167" fontId="5" fillId="0" borderId="0" xfId="0" applyNumberFormat="1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Font="1" applyFill="1" applyAlignment="1" applyProtection="1"/>
    <xf numFmtId="0" fontId="9" fillId="0" borderId="0" xfId="0" applyFont="1" applyFill="1" applyAlignment="1" applyProtection="1"/>
    <xf numFmtId="165" fontId="2" fillId="0" borderId="0" xfId="0" applyNumberFormat="1" applyFont="1" applyFill="1" applyAlignment="1" applyProtection="1"/>
    <xf numFmtId="0" fontId="4" fillId="7" borderId="10" xfId="0" applyFont="1" applyFill="1" applyBorder="1" applyAlignment="1" applyProtection="1"/>
    <xf numFmtId="164" fontId="4" fillId="0" borderId="0" xfId="0" applyNumberFormat="1" applyFont="1" applyFill="1" applyBorder="1" applyAlignment="1" applyProtection="1">
      <alignment horizontal="right"/>
    </xf>
    <xf numFmtId="0" fontId="0" fillId="0" borderId="0" xfId="0" applyFill="1" applyAlignment="1" applyProtection="1">
      <alignment horizontal="center"/>
    </xf>
    <xf numFmtId="0" fontId="24" fillId="0" borderId="0" xfId="0" applyFont="1" applyAlignment="1" applyProtection="1">
      <alignment horizontal="right" vertical="center"/>
    </xf>
    <xf numFmtId="0" fontId="23" fillId="0" borderId="0" xfId="0" applyFont="1" applyProtection="1"/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22" fillId="0" borderId="0" xfId="0" applyFont="1" applyFill="1" applyAlignment="1" applyProtection="1">
      <alignment horizontal="center"/>
      <protection locked="0"/>
    </xf>
    <xf numFmtId="166" fontId="2" fillId="0" borderId="0" xfId="0" applyNumberFormat="1" applyFont="1" applyFill="1" applyAlignment="1" applyProtection="1">
      <alignment horizontal="left" wrapText="1"/>
      <protection locked="0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2" fillId="7" borderId="0" xfId="0" applyFont="1" applyFill="1" applyProtection="1">
      <protection locked="0"/>
    </xf>
    <xf numFmtId="0" fontId="18" fillId="0" borderId="0" xfId="0" applyFont="1" applyBorder="1" applyAlignment="1" applyProtection="1">
      <alignment horizontal="center" wrapText="1"/>
    </xf>
    <xf numFmtId="2" fontId="14" fillId="0" borderId="0" xfId="0" applyNumberFormat="1" applyFont="1" applyBorder="1" applyAlignment="1" applyProtection="1">
      <alignment horizontal="right"/>
    </xf>
    <xf numFmtId="2" fontId="14" fillId="0" borderId="0" xfId="0" applyNumberFormat="1" applyFont="1" applyBorder="1" applyAlignment="1" applyProtection="1">
      <alignment horizontal="right"/>
    </xf>
    <xf numFmtId="4" fontId="14" fillId="0" borderId="0" xfId="0" applyNumberFormat="1" applyFont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horizontal="center" wrapText="1"/>
    </xf>
    <xf numFmtId="2" fontId="14" fillId="0" borderId="0" xfId="0" applyNumberFormat="1" applyFont="1" applyBorder="1" applyAlignment="1" applyProtection="1">
      <alignment horizontal="right"/>
    </xf>
    <xf numFmtId="4" fontId="14" fillId="0" borderId="0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/>
    </xf>
    <xf numFmtId="0" fontId="18" fillId="0" borderId="0" xfId="0" applyFont="1" applyBorder="1" applyAlignment="1" applyProtection="1">
      <alignment horizontal="center" wrapText="1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2" fontId="14" fillId="0" borderId="0" xfId="0" applyNumberFormat="1" applyFont="1" applyBorder="1" applyAlignment="1" applyProtection="1">
      <alignment horizontal="right"/>
    </xf>
    <xf numFmtId="4" fontId="14" fillId="0" borderId="0" xfId="0" applyNumberFormat="1" applyFont="1" applyBorder="1" applyAlignment="1" applyProtection="1">
      <alignment horizontal="right" vertical="center"/>
    </xf>
    <xf numFmtId="0" fontId="22" fillId="0" borderId="0" xfId="0" applyFont="1" applyFill="1" applyAlignment="1" applyProtection="1">
      <alignment horizontal="center"/>
    </xf>
    <xf numFmtId="167" fontId="5" fillId="0" borderId="0" xfId="0" applyNumberFormat="1" applyFont="1" applyBorder="1" applyAlignment="1" applyProtection="1">
      <alignment horizontal="right"/>
    </xf>
    <xf numFmtId="167" fontId="5" fillId="0" borderId="0" xfId="0" applyNumberFormat="1" applyFont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8" fillId="2" borderId="9" xfId="0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Protection="1">
      <protection locked="0"/>
    </xf>
    <xf numFmtId="0" fontId="2" fillId="7" borderId="0" xfId="0" applyFont="1" applyFill="1" applyAlignment="1" applyProtection="1">
      <alignment vertical="top"/>
      <protection locked="0"/>
    </xf>
    <xf numFmtId="0" fontId="2" fillId="0" borderId="8" xfId="0" applyFont="1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alignment vertical="top"/>
      <protection locked="0"/>
    </xf>
    <xf numFmtId="0" fontId="26" fillId="0" borderId="0" xfId="0" applyFont="1" applyBorder="1" applyAlignment="1" applyProtection="1">
      <alignment horizontal="center" wrapText="1"/>
    </xf>
    <xf numFmtId="0" fontId="21" fillId="0" borderId="0" xfId="0" applyFont="1" applyProtection="1"/>
    <xf numFmtId="0" fontId="2" fillId="7" borderId="16" xfId="0" applyFont="1" applyFill="1" applyBorder="1" applyAlignment="1" applyProtection="1">
      <protection locked="0"/>
    </xf>
    <xf numFmtId="0" fontId="2" fillId="0" borderId="16" xfId="0" applyFont="1" applyFill="1" applyBorder="1" applyAlignment="1" applyProtection="1">
      <protection locked="0"/>
    </xf>
    <xf numFmtId="0" fontId="3" fillId="7" borderId="0" xfId="0" applyFont="1" applyFill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4" fontId="4" fillId="7" borderId="13" xfId="0" applyNumberFormat="1" applyFont="1" applyFill="1" applyBorder="1" applyAlignment="1" applyProtection="1">
      <alignment horizontal="right" vertical="center"/>
      <protection locked="0"/>
    </xf>
    <xf numFmtId="4" fontId="4" fillId="7" borderId="14" xfId="0" applyNumberFormat="1" applyFont="1" applyFill="1" applyBorder="1" applyAlignment="1" applyProtection="1">
      <alignment horizontal="right" vertical="center"/>
      <protection locked="0"/>
    </xf>
    <xf numFmtId="2" fontId="14" fillId="0" borderId="7" xfId="0" applyNumberFormat="1" applyFont="1" applyBorder="1" applyAlignment="1" applyProtection="1">
      <alignment horizontal="right"/>
    </xf>
    <xf numFmtId="2" fontId="14" fillId="0" borderId="6" xfId="0" applyNumberFormat="1" applyFont="1" applyBorder="1" applyAlignment="1" applyProtection="1">
      <alignment horizontal="right"/>
    </xf>
    <xf numFmtId="4" fontId="14" fillId="0" borderId="4" xfId="0" applyNumberFormat="1" applyFont="1" applyBorder="1" applyAlignment="1" applyProtection="1">
      <alignment horizontal="right" vertical="center"/>
    </xf>
    <xf numFmtId="4" fontId="14" fillId="0" borderId="5" xfId="0" applyNumberFormat="1" applyFont="1" applyBorder="1" applyAlignment="1" applyProtection="1">
      <alignment horizontal="right" vertical="center"/>
    </xf>
    <xf numFmtId="4" fontId="4" fillId="7" borderId="4" xfId="0" applyNumberFormat="1" applyFont="1" applyFill="1" applyBorder="1" applyAlignment="1" applyProtection="1">
      <alignment horizontal="right"/>
      <protection locked="0"/>
    </xf>
    <xf numFmtId="4" fontId="4" fillId="7" borderId="5" xfId="0" applyNumberFormat="1" applyFont="1" applyFill="1" applyBorder="1" applyAlignment="1" applyProtection="1">
      <alignment horizontal="right"/>
      <protection locked="0"/>
    </xf>
    <xf numFmtId="4" fontId="13" fillId="0" borderId="4" xfId="0" applyNumberFormat="1" applyFont="1" applyBorder="1" applyAlignment="1" applyProtection="1">
      <alignment horizontal="right" vertical="center"/>
    </xf>
    <xf numFmtId="4" fontId="13" fillId="0" borderId="5" xfId="0" applyNumberFormat="1" applyFont="1" applyBorder="1" applyAlignment="1" applyProtection="1">
      <alignment horizontal="right" vertical="center"/>
    </xf>
    <xf numFmtId="2" fontId="14" fillId="0" borderId="0" xfId="0" applyNumberFormat="1" applyFont="1" applyBorder="1" applyAlignment="1" applyProtection="1">
      <alignment horizontal="right"/>
    </xf>
    <xf numFmtId="2" fontId="14" fillId="0" borderId="4" xfId="0" applyNumberFormat="1" applyFont="1" applyBorder="1" applyAlignment="1" applyProtection="1">
      <alignment horizontal="right"/>
    </xf>
    <xf numFmtId="4" fontId="14" fillId="0" borderId="0" xfId="0" applyNumberFormat="1" applyFont="1" applyBorder="1" applyAlignment="1" applyProtection="1">
      <alignment horizontal="right" vertical="center"/>
    </xf>
    <xf numFmtId="0" fontId="2" fillId="7" borderId="0" xfId="0" applyFont="1" applyFill="1" applyAlignment="1" applyProtection="1">
      <alignment horizontal="left"/>
      <protection locked="0"/>
    </xf>
    <xf numFmtId="49" fontId="2" fillId="7" borderId="10" xfId="0" applyNumberFormat="1" applyFont="1" applyFill="1" applyBorder="1" applyAlignment="1" applyProtection="1">
      <alignment horizontal="left"/>
      <protection locked="0"/>
    </xf>
    <xf numFmtId="49" fontId="4" fillId="7" borderId="10" xfId="0" applyNumberFormat="1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right"/>
    </xf>
    <xf numFmtId="0" fontId="4" fillId="0" borderId="2" xfId="0" applyFont="1" applyBorder="1" applyAlignment="1" applyProtection="1">
      <alignment horizontal="right"/>
    </xf>
    <xf numFmtId="0" fontId="22" fillId="0" borderId="0" xfId="0" applyFont="1" applyFill="1" applyAlignment="1" applyProtection="1">
      <alignment horizontal="center"/>
    </xf>
    <xf numFmtId="167" fontId="5" fillId="0" borderId="0" xfId="0" applyNumberFormat="1" applyFont="1" applyBorder="1" applyAlignment="1" applyProtection="1">
      <alignment horizontal="right"/>
    </xf>
    <xf numFmtId="167" fontId="5" fillId="0" borderId="0" xfId="0" applyNumberFormat="1" applyFont="1" applyAlignment="1" applyProtection="1">
      <alignment horizontal="right"/>
    </xf>
    <xf numFmtId="165" fontId="2" fillId="7" borderId="0" xfId="0" applyNumberFormat="1" applyFont="1" applyFill="1" applyAlignment="1" applyProtection="1">
      <alignment horizontal="left"/>
      <protection locked="0"/>
    </xf>
    <xf numFmtId="49" fontId="2" fillId="7" borderId="0" xfId="0" applyNumberFormat="1" applyFont="1" applyFill="1" applyAlignment="1" applyProtection="1">
      <alignment horizontal="left" wrapText="1"/>
      <protection locked="0"/>
    </xf>
    <xf numFmtId="49" fontId="2" fillId="7" borderId="0" xfId="0" quotePrefix="1" applyNumberFormat="1" applyFont="1" applyFill="1" applyAlignment="1" applyProtection="1">
      <alignment horizontal="left" wrapText="1"/>
      <protection locked="0"/>
    </xf>
    <xf numFmtId="4" fontId="13" fillId="0" borderId="7" xfId="0" applyNumberFormat="1" applyFont="1" applyBorder="1" applyAlignment="1" applyProtection="1">
      <alignment horizontal="right" vertical="center" wrapText="1"/>
    </xf>
    <xf numFmtId="4" fontId="13" fillId="0" borderId="6" xfId="0" applyNumberFormat="1" applyFont="1" applyBorder="1" applyAlignment="1" applyProtection="1">
      <alignment horizontal="right" vertical="center" wrapText="1"/>
    </xf>
    <xf numFmtId="0" fontId="5" fillId="0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49" fontId="2" fillId="7" borderId="15" xfId="0" applyNumberFormat="1" applyFont="1" applyFill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right" vertical="center" wrapText="1"/>
    </xf>
    <xf numFmtId="4" fontId="5" fillId="7" borderId="13" xfId="0" applyNumberFormat="1" applyFont="1" applyFill="1" applyBorder="1" applyAlignment="1" applyProtection="1">
      <alignment horizontal="right"/>
    </xf>
    <xf numFmtId="4" fontId="5" fillId="7" borderId="14" xfId="0" applyNumberFormat="1" applyFont="1" applyFill="1" applyBorder="1" applyAlignment="1" applyProtection="1">
      <alignment horizontal="right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25" fillId="0" borderId="0" xfId="0" applyFont="1" applyAlignment="1" applyProtection="1">
      <alignment horizontal="left" wrapText="1"/>
    </xf>
    <xf numFmtId="0" fontId="18" fillId="0" borderId="0" xfId="0" applyFont="1" applyBorder="1" applyAlignment="1" applyProtection="1">
      <alignment horizontal="center" wrapText="1"/>
    </xf>
    <xf numFmtId="0" fontId="2" fillId="7" borderId="16" xfId="0" applyFont="1" applyFill="1" applyBorder="1" applyAlignment="1" applyProtection="1">
      <alignment horizontal="center"/>
      <protection locked="0"/>
    </xf>
    <xf numFmtId="4" fontId="5" fillId="0" borderId="0" xfId="0" applyNumberFormat="1" applyFont="1" applyFill="1" applyAlignment="1" applyProtection="1">
      <alignment horizontal="center"/>
    </xf>
    <xf numFmtId="0" fontId="2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left" vertical="justify" wrapText="1"/>
    </xf>
    <xf numFmtId="0" fontId="2" fillId="0" borderId="0" xfId="0" applyFont="1" applyAlignment="1" applyProtection="1">
      <alignment horizontal="left" vertical="top" wrapText="1"/>
    </xf>
    <xf numFmtId="0" fontId="2" fillId="0" borderId="0" xfId="0" quotePrefix="1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justify"/>
    </xf>
    <xf numFmtId="0" fontId="0" fillId="0" borderId="0" xfId="0" applyAlignment="1" applyProtection="1">
      <alignment horizontal="left"/>
      <protection locked="0"/>
    </xf>
    <xf numFmtId="0" fontId="2" fillId="7" borderId="0" xfId="0" applyFont="1" applyFill="1" applyAlignment="1" applyProtection="1">
      <alignment horizontal="center" vertical="top"/>
      <protection locked="0"/>
    </xf>
    <xf numFmtId="0" fontId="2" fillId="0" borderId="8" xfId="0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horizontal="right"/>
    </xf>
    <xf numFmtId="0" fontId="2" fillId="7" borderId="0" xfId="0" applyFont="1" applyFill="1" applyAlignment="1" applyProtection="1">
      <alignment horizontal="left"/>
    </xf>
    <xf numFmtId="0" fontId="8" fillId="2" borderId="9" xfId="0" applyFont="1" applyFill="1" applyBorder="1" applyAlignment="1" applyProtection="1">
      <alignment horizontal="center"/>
      <protection locked="0"/>
    </xf>
  </cellXfs>
  <cellStyles count="2">
    <cellStyle name="Lien hypertexte" xfId="1" builtinId="8"/>
    <cellStyle name="Normal" xfId="0" builtinId="0"/>
  </cellStyles>
  <dxfs count="2">
    <dxf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7" dropStyle="combo" dx="16" fmlaRange="#REF!" noThreeD="1" sel="0" val="0"/>
</file>

<file path=xl/ctrlProps/ctrlProp2.xml><?xml version="1.0" encoding="utf-8"?>
<formControlPr xmlns="http://schemas.microsoft.com/office/spreadsheetml/2009/9/main" objectType="Drop" dropLines="7" dropStyle="combo" dx="16" fmlaRange="#REF!" noThreeD="1" sel="0" val="0"/>
</file>

<file path=xl/ctrlProps/ctrlProp3.xml><?xml version="1.0" encoding="utf-8"?>
<formControlPr xmlns="http://schemas.microsoft.com/office/spreadsheetml/2009/9/main" objectType="Drop" dropLines="10" dropStyle="combo" dx="16" fmlaLink="'Combinaisons MndtR'!$B$39" fmlaRange="'Combinaisons MndtR'!$B$39:$B$102090" noThreeD="1" sel="3" val="2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50</xdr:row>
          <xdr:rowOff>9525</xdr:rowOff>
        </xdr:from>
        <xdr:to>
          <xdr:col>20</xdr:col>
          <xdr:colOff>733425</xdr:colOff>
          <xdr:row>51</xdr:row>
          <xdr:rowOff>57150</xdr:rowOff>
        </xdr:to>
        <xdr:sp macro="" textlink="">
          <xdr:nvSpPr>
            <xdr:cNvPr id="30722" name="Drop Down 2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3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47</xdr:row>
          <xdr:rowOff>19050</xdr:rowOff>
        </xdr:from>
        <xdr:to>
          <xdr:col>20</xdr:col>
          <xdr:colOff>885825</xdr:colOff>
          <xdr:row>48</xdr:row>
          <xdr:rowOff>57150</xdr:rowOff>
        </xdr:to>
        <xdr:sp macro="" textlink="">
          <xdr:nvSpPr>
            <xdr:cNvPr id="44033" name="Drop Down 1" hidden="1">
              <a:extLst>
                <a:ext uri="{63B3BB69-23CF-44E3-9099-C40C66FF867C}">
                  <a14:compatExt spid="_x0000_s44033"/>
                </a:ext>
                <a:ext uri="{FF2B5EF4-FFF2-40B4-BE49-F238E27FC236}">
                  <a16:creationId xmlns:a16="http://schemas.microsoft.com/office/drawing/2014/main" id="{00000000-0008-0000-0500-000001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</xdr:row>
          <xdr:rowOff>66675</xdr:rowOff>
        </xdr:from>
        <xdr:to>
          <xdr:col>10</xdr:col>
          <xdr:colOff>276225</xdr:colOff>
          <xdr:row>12</xdr:row>
          <xdr:rowOff>19050</xdr:rowOff>
        </xdr:to>
        <xdr:sp macro="" textlink="">
          <xdr:nvSpPr>
            <xdr:cNvPr id="44034" name="Drop Down 2" hidden="1">
              <a:extLst>
                <a:ext uri="{63B3BB69-23CF-44E3-9099-C40C66FF867C}">
                  <a14:compatExt spid="_x0000_s44034"/>
                </a:ext>
                <a:ext uri="{FF2B5EF4-FFF2-40B4-BE49-F238E27FC236}">
                  <a16:creationId xmlns:a16="http://schemas.microsoft.com/office/drawing/2014/main" id="{00000000-0008-0000-0500-000002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3</xdr:col>
      <xdr:colOff>361950</xdr:colOff>
      <xdr:row>4</xdr:row>
      <xdr:rowOff>85725</xdr:rowOff>
    </xdr:from>
    <xdr:to>
      <xdr:col>9</xdr:col>
      <xdr:colOff>285750</xdr:colOff>
      <xdr:row>8</xdr:row>
      <xdr:rowOff>28575</xdr:rowOff>
    </xdr:to>
    <xdr:sp macro="" textlink="">
      <xdr:nvSpPr>
        <xdr:cNvPr id="4" name="Rectangle à coins arrondis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419225" y="504825"/>
          <a:ext cx="1485900" cy="581025"/>
        </a:xfrm>
        <a:prstGeom prst="wedgeRoundRectCallout">
          <a:avLst>
            <a:gd name="adj1" fmla="val 91907"/>
            <a:gd name="adj2" fmla="val 38594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1200"/>
            <a:t> Remplir</a:t>
          </a:r>
          <a:r>
            <a:rPr lang="fr-CH" sz="1200" baseline="0"/>
            <a:t> tous les champs bleus </a:t>
          </a:r>
          <a:endParaRPr lang="fr-CH" sz="1200"/>
        </a:p>
      </xdr:txBody>
    </xdr:sp>
    <xdr:clientData fPrintsWithSheet="0"/>
  </xdr:twoCellAnchor>
  <xdr:twoCellAnchor>
    <xdr:from>
      <xdr:col>15</xdr:col>
      <xdr:colOff>38099</xdr:colOff>
      <xdr:row>49</xdr:row>
      <xdr:rowOff>95250</xdr:rowOff>
    </xdr:from>
    <xdr:to>
      <xdr:col>20</xdr:col>
      <xdr:colOff>323850</xdr:colOff>
      <xdr:row>52</xdr:row>
      <xdr:rowOff>104775</xdr:rowOff>
    </xdr:to>
    <xdr:sp macro="" textlink="">
      <xdr:nvSpPr>
        <xdr:cNvPr id="7" name="Rectangle à coins arrondis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629149" y="7010400"/>
          <a:ext cx="1381126" cy="409575"/>
        </a:xfrm>
        <a:prstGeom prst="wedgeRoundRectCallout">
          <a:avLst>
            <a:gd name="adj1" fmla="val 67711"/>
            <a:gd name="adj2" fmla="val -94059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fr-CH" sz="1200"/>
            <a:t> </a:t>
          </a:r>
          <a:r>
            <a:rPr lang="fr-CH" sz="1000"/>
            <a:t>Choisir selon données de l'offre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26"/>
  <sheetViews>
    <sheetView showGridLines="0" view="pageLayout" zoomScaleNormal="100" workbookViewId="0">
      <selection activeCell="N8" sqref="N8:S8"/>
    </sheetView>
  </sheetViews>
  <sheetFormatPr baseColWidth="10" defaultRowHeight="12" x14ac:dyDescent="0.2"/>
  <cols>
    <col min="1" max="1" width="4.5703125" style="2" customWidth="1"/>
    <col min="2" max="2" width="6" style="2" customWidth="1"/>
    <col min="3" max="3" width="5.42578125" style="2" customWidth="1"/>
    <col min="4" max="4" width="6" style="2" customWidth="1"/>
    <col min="5" max="5" width="7.7109375" style="2" customWidth="1"/>
    <col min="6" max="6" width="7.5703125" style="2" hidden="1" customWidth="1"/>
    <col min="7" max="7" width="7.42578125" style="2" customWidth="1"/>
    <col min="8" max="8" width="2.5703125" style="2" bestFit="1" customWidth="1"/>
    <col min="9" max="9" width="8.7109375" style="2" hidden="1" customWidth="1"/>
    <col min="10" max="10" width="6.140625" style="2" customWidth="1"/>
    <col min="11" max="11" width="5.42578125" style="2" customWidth="1"/>
    <col min="12" max="12" width="2.5703125" style="2" customWidth="1"/>
    <col min="13" max="13" width="2.5703125" style="2" hidden="1" customWidth="1"/>
    <col min="14" max="14" width="8.140625" style="2" customWidth="1"/>
    <col min="15" max="15" width="5.5703125" style="2" customWidth="1"/>
    <col min="16" max="16" width="5.28515625" style="2" customWidth="1"/>
    <col min="17" max="17" width="2.5703125" style="2" hidden="1" customWidth="1"/>
    <col min="18" max="18" width="3.140625" style="2" customWidth="1"/>
    <col min="19" max="19" width="4.5703125" style="2" bestFit="1" customWidth="1"/>
    <col min="20" max="20" width="2.5703125" style="2" customWidth="1"/>
    <col min="21" max="21" width="11.28515625" style="2" customWidth="1"/>
    <col min="22" max="22" width="1.5703125" style="2" customWidth="1"/>
    <col min="23" max="27" width="0" style="2" hidden="1" customWidth="1"/>
    <col min="28" max="16384" width="11.42578125" style="2"/>
  </cols>
  <sheetData>
    <row r="1" spans="1:27" s="1" customFormat="1" ht="12" customHeight="1" x14ac:dyDescent="0.2">
      <c r="C1" s="37"/>
    </row>
    <row r="2" spans="1:27" s="5" customFormat="1" ht="12" customHeight="1" x14ac:dyDescent="0.2">
      <c r="A2" s="135" t="s">
        <v>68</v>
      </c>
      <c r="B2" s="136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09"/>
      <c r="U2" s="110"/>
    </row>
    <row r="3" spans="1:27" ht="12" customHeight="1" x14ac:dyDescent="0.2">
      <c r="A3" s="76" t="s">
        <v>68</v>
      </c>
      <c r="B3" s="76"/>
      <c r="C3" s="37"/>
      <c r="W3" s="5"/>
      <c r="X3" s="5"/>
      <c r="Y3" s="5"/>
      <c r="Z3" s="5"/>
      <c r="AA3" s="5"/>
    </row>
    <row r="4" spans="1:27" ht="12" customHeight="1" x14ac:dyDescent="0.2">
      <c r="A4" s="76" t="s">
        <v>68</v>
      </c>
      <c r="B4" s="76"/>
      <c r="C4" s="37"/>
      <c r="W4" s="2" t="s">
        <v>101</v>
      </c>
      <c r="Y4" s="2" t="s">
        <v>102</v>
      </c>
      <c r="AA4" s="2" t="s">
        <v>96</v>
      </c>
    </row>
    <row r="5" spans="1:27" ht="12" customHeight="1" x14ac:dyDescent="0.2">
      <c r="A5" s="76" t="s">
        <v>68</v>
      </c>
      <c r="B5" s="76"/>
      <c r="C5" s="37"/>
      <c r="W5" s="2" t="s">
        <v>90</v>
      </c>
      <c r="Y5" s="2" t="s">
        <v>93</v>
      </c>
      <c r="AA5" s="2" t="s">
        <v>97</v>
      </c>
    </row>
    <row r="6" spans="1:27" ht="12" customHeight="1" x14ac:dyDescent="0.2">
      <c r="A6" s="76" t="s">
        <v>68</v>
      </c>
      <c r="B6" s="76"/>
      <c r="C6" s="37"/>
      <c r="W6" s="2" t="s">
        <v>91</v>
      </c>
      <c r="Y6" s="2" t="s">
        <v>94</v>
      </c>
      <c r="AA6" s="2" t="s">
        <v>98</v>
      </c>
    </row>
    <row r="7" spans="1:27" ht="12" customHeight="1" x14ac:dyDescent="0.2">
      <c r="C7" s="37"/>
      <c r="W7" s="2" t="s">
        <v>92</v>
      </c>
      <c r="Y7" s="2" t="s">
        <v>95</v>
      </c>
      <c r="AA7" s="2" t="s">
        <v>99</v>
      </c>
    </row>
    <row r="8" spans="1:27" ht="12" customHeight="1" x14ac:dyDescent="0.2">
      <c r="C8" s="3"/>
      <c r="N8" s="188"/>
      <c r="O8" s="188"/>
      <c r="P8" s="188"/>
      <c r="Q8" s="188"/>
      <c r="R8" s="188"/>
      <c r="S8" s="188"/>
      <c r="AA8" s="2" t="s">
        <v>100</v>
      </c>
    </row>
    <row r="9" spans="1:27" ht="12.75" customHeight="1" x14ac:dyDescent="0.2">
      <c r="C9" s="3"/>
      <c r="L9" s="125"/>
      <c r="M9" s="125"/>
      <c r="N9" s="188"/>
      <c r="O9" s="188"/>
      <c r="P9" s="188"/>
      <c r="Q9" s="188"/>
      <c r="R9" s="188"/>
      <c r="S9" s="188"/>
      <c r="T9" s="125"/>
      <c r="U9" s="125"/>
    </row>
    <row r="10" spans="1:27" ht="12.75" customHeight="1" x14ac:dyDescent="0.2">
      <c r="K10" s="4"/>
      <c r="L10" s="126"/>
      <c r="M10" s="126"/>
      <c r="N10" s="188"/>
      <c r="O10" s="188"/>
      <c r="P10" s="188"/>
      <c r="Q10" s="188"/>
      <c r="R10" s="188"/>
      <c r="S10" s="188"/>
      <c r="T10" s="126"/>
      <c r="U10" s="126"/>
    </row>
    <row r="11" spans="1:27" ht="12.75" customHeight="1" x14ac:dyDescent="0.2">
      <c r="K11" s="4"/>
      <c r="L11" s="126"/>
      <c r="M11" s="126"/>
      <c r="N11" s="188"/>
      <c r="O11" s="188"/>
      <c r="P11" s="188"/>
      <c r="Q11" s="188"/>
      <c r="R11" s="188"/>
      <c r="S11" s="188"/>
      <c r="T11" s="126"/>
      <c r="U11" s="126"/>
    </row>
    <row r="12" spans="1:27" ht="12.75" customHeight="1" x14ac:dyDescent="0.2">
      <c r="K12" s="4"/>
      <c r="L12" s="126"/>
      <c r="M12" s="126"/>
      <c r="N12" s="104"/>
      <c r="O12" s="126"/>
      <c r="P12" s="126"/>
      <c r="Q12" s="126"/>
      <c r="R12" s="126"/>
      <c r="S12" s="126"/>
      <c r="T12" s="126"/>
      <c r="U12" s="126"/>
    </row>
    <row r="13" spans="1:27" ht="12.75" customHeight="1" x14ac:dyDescent="0.2">
      <c r="N13" s="76"/>
    </row>
    <row r="14" spans="1:27" ht="6.75" customHeight="1" x14ac:dyDescent="0.2"/>
    <row r="15" spans="1:27" ht="12.75" customHeight="1" x14ac:dyDescent="0.2">
      <c r="B15" s="6"/>
      <c r="K15" s="111"/>
    </row>
    <row r="16" spans="1:27" ht="12.75" customHeight="1" x14ac:dyDescent="0.2">
      <c r="B16" s="1"/>
    </row>
    <row r="17" spans="1:22" ht="12.75" customHeight="1" x14ac:dyDescent="0.2">
      <c r="N17" s="174" t="s">
        <v>7</v>
      </c>
      <c r="O17" s="174"/>
      <c r="P17" s="188"/>
      <c r="Q17" s="188"/>
      <c r="R17" s="188"/>
      <c r="S17" s="188"/>
      <c r="T17" s="188"/>
      <c r="U17" s="188"/>
    </row>
    <row r="18" spans="1:22" ht="12.75" customHeight="1" x14ac:dyDescent="0.2">
      <c r="A18" s="77" t="s">
        <v>18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</row>
    <row r="19" spans="1:22" ht="12.75" customHeight="1" x14ac:dyDescent="0.2">
      <c r="A19" s="38"/>
      <c r="B19" s="8"/>
      <c r="C19" s="8"/>
      <c r="D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2" ht="12.75" customHeight="1" x14ac:dyDescent="0.2">
      <c r="A20" s="174" t="s">
        <v>61</v>
      </c>
      <c r="B20" s="174"/>
      <c r="C20" s="174"/>
      <c r="D20" s="174"/>
      <c r="E20" s="188"/>
      <c r="F20" s="188"/>
      <c r="G20" s="188"/>
      <c r="H20" s="188"/>
      <c r="I20" s="188"/>
      <c r="J20" s="188"/>
      <c r="N20" s="123" t="s">
        <v>63</v>
      </c>
      <c r="O20" s="188"/>
      <c r="P20" s="188"/>
      <c r="Q20" s="188"/>
      <c r="R20" s="188"/>
      <c r="S20" s="188"/>
      <c r="T20" s="188"/>
      <c r="U20" s="127"/>
    </row>
    <row r="21" spans="1:22" s="8" customFormat="1" ht="12.75" customHeight="1" x14ac:dyDescent="0.2">
      <c r="A21" s="173" t="s">
        <v>76</v>
      </c>
      <c r="B21" s="173"/>
      <c r="C21" s="173"/>
      <c r="D21" s="173"/>
      <c r="E21" s="188"/>
      <c r="F21" s="188"/>
      <c r="G21" s="188"/>
      <c r="H21" s="188"/>
      <c r="I21" s="188"/>
      <c r="J21" s="188"/>
      <c r="N21" s="11" t="s">
        <v>64</v>
      </c>
      <c r="O21" s="188"/>
      <c r="P21" s="188"/>
      <c r="Q21" s="188"/>
      <c r="R21" s="188"/>
      <c r="S21" s="188"/>
      <c r="T21" s="188"/>
      <c r="U21" s="127"/>
    </row>
    <row r="22" spans="1:22" ht="12.75" customHeight="1" x14ac:dyDescent="0.2">
      <c r="A22" s="173" t="s">
        <v>77</v>
      </c>
      <c r="B22" s="173"/>
      <c r="C22" s="173"/>
      <c r="D22" s="173"/>
      <c r="E22" s="188"/>
      <c r="F22" s="188"/>
      <c r="G22" s="188"/>
      <c r="H22" s="188"/>
      <c r="I22" s="188"/>
      <c r="J22" s="188"/>
      <c r="K22" s="223"/>
      <c r="L22" s="223"/>
      <c r="M22" s="223"/>
      <c r="N22" s="223"/>
      <c r="O22" s="10"/>
      <c r="P22" s="127"/>
      <c r="Q22" s="127"/>
      <c r="R22" s="127"/>
      <c r="S22" s="127"/>
      <c r="T22" s="127"/>
      <c r="U22" s="127"/>
    </row>
    <row r="23" spans="1:22" ht="12.75" customHeight="1" x14ac:dyDescent="0.2">
      <c r="A23" s="174" t="s">
        <v>62</v>
      </c>
      <c r="B23" s="174"/>
      <c r="C23" s="174"/>
      <c r="D23" s="174"/>
      <c r="E23" s="188"/>
      <c r="F23" s="188"/>
      <c r="G23" s="188"/>
      <c r="H23" s="188"/>
      <c r="I23" s="188"/>
      <c r="J23" s="188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2" s="5" customFormat="1" ht="9.9499999999999993" customHeight="1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P24" s="124"/>
      <c r="Q24" s="124"/>
      <c r="R24" s="124"/>
      <c r="S24" s="124"/>
      <c r="T24" s="124"/>
      <c r="U24" s="124"/>
    </row>
    <row r="25" spans="1:22" ht="12" customHeight="1" x14ac:dyDescent="0.2">
      <c r="A25" s="2" t="s">
        <v>42</v>
      </c>
    </row>
    <row r="26" spans="1:22" ht="5.0999999999999996" customHeight="1" x14ac:dyDescent="0.2"/>
    <row r="27" spans="1:22" ht="12.75" customHeight="1" x14ac:dyDescent="0.2">
      <c r="A27" s="39" t="s">
        <v>34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188"/>
      <c r="S27" s="188"/>
      <c r="T27" s="188"/>
      <c r="U27" s="188"/>
    </row>
    <row r="28" spans="1:22" ht="12.75" customHeight="1" x14ac:dyDescent="0.2">
      <c r="A28" s="47" t="s">
        <v>29</v>
      </c>
      <c r="B28" s="197"/>
      <c r="C28" s="198"/>
      <c r="D28" s="198"/>
      <c r="E28" s="79" t="s">
        <v>13</v>
      </c>
      <c r="F28" s="79"/>
      <c r="H28" s="76"/>
      <c r="J28" s="137"/>
      <c r="K28" s="47"/>
    </row>
    <row r="29" spans="1:22" ht="7.5" customHeight="1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spans="1:22" ht="12.75" customHeight="1" x14ac:dyDescent="0.2">
      <c r="A30" s="14" t="s">
        <v>14</v>
      </c>
      <c r="B30" s="189"/>
      <c r="C30" s="190"/>
      <c r="D30" s="192" t="s">
        <v>15</v>
      </c>
      <c r="E30" s="192"/>
      <c r="F30" s="118"/>
      <c r="G30" s="112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5" t="s">
        <v>16</v>
      </c>
      <c r="T30" s="175"/>
      <c r="U30" s="176"/>
      <c r="V30" s="114"/>
    </row>
    <row r="31" spans="1:22" ht="12.75" customHeight="1" x14ac:dyDescent="0.2">
      <c r="A31" s="16" t="s">
        <v>14</v>
      </c>
      <c r="B31" s="189"/>
      <c r="C31" s="190"/>
      <c r="D31" s="191" t="s">
        <v>15</v>
      </c>
      <c r="E31" s="191"/>
      <c r="F31" s="117"/>
      <c r="G31" s="115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40" t="s">
        <v>16</v>
      </c>
      <c r="T31" s="175"/>
      <c r="U31" s="176"/>
    </row>
    <row r="32" spans="1:22" ht="12" customHeight="1" x14ac:dyDescent="0.2">
      <c r="A32" s="16" t="s">
        <v>14</v>
      </c>
      <c r="B32" s="189"/>
      <c r="C32" s="189"/>
      <c r="D32" s="191" t="s">
        <v>15</v>
      </c>
      <c r="E32" s="191"/>
      <c r="F32" s="117"/>
      <c r="G32" s="115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40" t="s">
        <v>16</v>
      </c>
      <c r="T32" s="181"/>
      <c r="U32" s="182"/>
    </row>
    <row r="33" spans="1:22" ht="5.0999999999999996" customHeight="1" x14ac:dyDescent="0.2">
      <c r="A33" s="19"/>
      <c r="B33" s="117"/>
      <c r="C33" s="117"/>
      <c r="D33" s="9"/>
      <c r="E33" s="117"/>
      <c r="F33" s="117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44"/>
      <c r="U33" s="45"/>
    </row>
    <row r="34" spans="1:22" ht="12" customHeight="1" x14ac:dyDescent="0.2">
      <c r="A34" s="20" t="s">
        <v>0</v>
      </c>
      <c r="B34" s="21"/>
      <c r="C34" s="21"/>
      <c r="D34" s="22"/>
      <c r="E34" s="22"/>
      <c r="F34" s="22"/>
      <c r="G34" s="194">
        <f>B30</f>
        <v>0</v>
      </c>
      <c r="H34" s="194"/>
      <c r="I34" s="120"/>
      <c r="J34" s="22"/>
      <c r="K34" s="195">
        <f>B31</f>
        <v>0</v>
      </c>
      <c r="L34" s="195"/>
      <c r="M34" s="121"/>
      <c r="N34" s="22"/>
      <c r="O34" s="195">
        <f>B32</f>
        <v>0</v>
      </c>
      <c r="P34" s="195"/>
      <c r="Q34" s="121"/>
      <c r="S34" s="23" t="s">
        <v>16</v>
      </c>
      <c r="T34" s="183">
        <f>SUM(T30:U32)</f>
        <v>0</v>
      </c>
      <c r="U34" s="184"/>
      <c r="V34" s="114"/>
    </row>
    <row r="35" spans="1:22" ht="5.0999999999999996" customHeight="1" x14ac:dyDescent="0.2">
      <c r="A35" s="24"/>
      <c r="B35" s="9"/>
      <c r="C35" s="9"/>
      <c r="D35" s="9"/>
      <c r="E35" s="9"/>
      <c r="F35" s="9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S35" s="18"/>
      <c r="T35" s="19"/>
      <c r="U35" s="42"/>
    </row>
    <row r="36" spans="1:22" ht="12.75" customHeight="1" x14ac:dyDescent="0.3">
      <c r="A36" s="24" t="s">
        <v>30</v>
      </c>
      <c r="B36" s="9"/>
      <c r="C36" s="82"/>
      <c r="D36" s="2" t="s">
        <v>1</v>
      </c>
      <c r="E36" s="119">
        <f>ROUND(T34*C36%*20,0)/20</f>
        <v>0</v>
      </c>
      <c r="F36" s="26">
        <f>T34-E36</f>
        <v>0</v>
      </c>
      <c r="G36" s="185">
        <f>ROUND(T30*C36%*20,0)/20</f>
        <v>0</v>
      </c>
      <c r="H36" s="185"/>
      <c r="I36" s="26">
        <f>T30-G36</f>
        <v>0</v>
      </c>
      <c r="J36" s="116"/>
      <c r="K36" s="185">
        <f>ROUND(T31*C36%*20,0)/20</f>
        <v>0</v>
      </c>
      <c r="L36" s="185"/>
      <c r="M36" s="26">
        <f>T31-K36</f>
        <v>0</v>
      </c>
      <c r="N36" s="116"/>
      <c r="O36" s="185">
        <f>ROUND(T32*C36%*20,0)/20</f>
        <v>0</v>
      </c>
      <c r="P36" s="185"/>
      <c r="Q36" s="26">
        <f>T32-O36</f>
        <v>0</v>
      </c>
      <c r="S36" s="18" t="s">
        <v>9</v>
      </c>
      <c r="T36" s="19"/>
      <c r="U36" s="42"/>
      <c r="V36" s="114"/>
    </row>
    <row r="37" spans="1:22" ht="12.75" customHeight="1" x14ac:dyDescent="0.3">
      <c r="A37" s="24" t="s">
        <v>31</v>
      </c>
      <c r="B37" s="9"/>
      <c r="C37" s="82"/>
      <c r="D37" s="2" t="s">
        <v>1</v>
      </c>
      <c r="E37" s="119">
        <f>ROUND(F36*C37%*20,0)/20</f>
        <v>0</v>
      </c>
      <c r="F37" s="26">
        <f>F36-E37</f>
        <v>0</v>
      </c>
      <c r="G37" s="185">
        <f>ROUND(I36*C37%*20,0)/20</f>
        <v>0</v>
      </c>
      <c r="H37" s="185"/>
      <c r="I37" s="26">
        <f>I36-G37</f>
        <v>0</v>
      </c>
      <c r="J37" s="116"/>
      <c r="K37" s="185">
        <f>ROUND(M36*C37%*20,0)/20</f>
        <v>0</v>
      </c>
      <c r="L37" s="185"/>
      <c r="M37" s="26">
        <f>M36-K37</f>
        <v>0</v>
      </c>
      <c r="N37" s="116"/>
      <c r="O37" s="185">
        <f>ROUND(Q36*C37%*20,0)/20</f>
        <v>0</v>
      </c>
      <c r="P37" s="185"/>
      <c r="Q37" s="26">
        <f>Q36-O37</f>
        <v>0</v>
      </c>
      <c r="S37" s="18"/>
      <c r="T37" s="43"/>
      <c r="U37" s="42"/>
    </row>
    <row r="38" spans="1:22" ht="12.75" customHeight="1" x14ac:dyDescent="0.3">
      <c r="A38" s="84" t="s">
        <v>41</v>
      </c>
      <c r="B38" s="9"/>
      <c r="C38" s="82"/>
      <c r="D38" s="2" t="s">
        <v>1</v>
      </c>
      <c r="E38" s="119">
        <f>ROUND(F37*C38%*20,0)/20</f>
        <v>0</v>
      </c>
      <c r="F38" s="26">
        <f>F37-E38</f>
        <v>0</v>
      </c>
      <c r="G38" s="185">
        <f>ROUND(I37*C38%*20,0)/20</f>
        <v>0</v>
      </c>
      <c r="H38" s="185"/>
      <c r="I38" s="26">
        <f>I37-G38</f>
        <v>0</v>
      </c>
      <c r="J38" s="116"/>
      <c r="K38" s="185">
        <f>ROUND(M37*C38%*20,0)/20</f>
        <v>0</v>
      </c>
      <c r="L38" s="185"/>
      <c r="M38" s="26">
        <f>M37-K38</f>
        <v>0</v>
      </c>
      <c r="N38" s="116"/>
      <c r="O38" s="185">
        <f>ROUND(Q37*C38%*20,0)/20</f>
        <v>0</v>
      </c>
      <c r="P38" s="185"/>
      <c r="Q38" s="26">
        <f>Q37-O38</f>
        <v>0</v>
      </c>
      <c r="S38" s="18"/>
      <c r="T38" s="43"/>
      <c r="U38" s="42"/>
    </row>
    <row r="39" spans="1:22" ht="12.75" customHeight="1" x14ac:dyDescent="0.3">
      <c r="A39" s="84" t="s">
        <v>65</v>
      </c>
      <c r="B39" s="9"/>
      <c r="C39" s="82"/>
      <c r="D39" s="2" t="s">
        <v>1</v>
      </c>
      <c r="E39" s="119">
        <f>ROUND(F38*C39%*20,0)/20</f>
        <v>0</v>
      </c>
      <c r="F39" s="26"/>
      <c r="G39" s="185">
        <f t="shared" ref="G39" si="0">ROUND(I38*C39%*20,0)/20</f>
        <v>0</v>
      </c>
      <c r="H39" s="185"/>
      <c r="I39" s="26">
        <f t="shared" ref="I39:I41" si="1">I38-G39</f>
        <v>0</v>
      </c>
      <c r="J39" s="116"/>
      <c r="K39" s="185">
        <f t="shared" ref="K39:K41" si="2">ROUND(M38*C39%*20,0)/20</f>
        <v>0</v>
      </c>
      <c r="L39" s="185"/>
      <c r="M39" s="26">
        <f t="shared" ref="M39:M41" si="3">M38-K39</f>
        <v>0</v>
      </c>
      <c r="N39" s="116"/>
      <c r="O39" s="185">
        <f t="shared" ref="O39:O41" si="4">ROUND(Q38*C39%*20,0)/20</f>
        <v>0</v>
      </c>
      <c r="P39" s="185"/>
      <c r="Q39" s="26"/>
      <c r="S39" s="18"/>
      <c r="T39" s="43"/>
      <c r="U39" s="42"/>
    </row>
    <row r="40" spans="1:22" ht="12.75" customHeight="1" x14ac:dyDescent="0.3">
      <c r="A40" s="84" t="s">
        <v>66</v>
      </c>
      <c r="B40" s="9"/>
      <c r="C40" s="113"/>
      <c r="D40" s="2" t="s">
        <v>16</v>
      </c>
      <c r="E40" s="119">
        <f>C40</f>
        <v>0</v>
      </c>
      <c r="F40" s="26"/>
      <c r="G40" s="185">
        <f>E40</f>
        <v>0</v>
      </c>
      <c r="H40" s="185"/>
      <c r="I40" s="26">
        <f t="shared" si="1"/>
        <v>0</v>
      </c>
      <c r="J40" s="116"/>
      <c r="K40" s="185">
        <f t="shared" si="2"/>
        <v>0</v>
      </c>
      <c r="L40" s="185"/>
      <c r="M40" s="26">
        <f t="shared" si="3"/>
        <v>0</v>
      </c>
      <c r="N40" s="116"/>
      <c r="O40" s="185">
        <f t="shared" si="4"/>
        <v>0</v>
      </c>
      <c r="P40" s="185"/>
      <c r="Q40" s="26"/>
      <c r="S40" s="18"/>
      <c r="T40" s="43"/>
      <c r="U40" s="42"/>
    </row>
    <row r="41" spans="1:22" ht="12.75" customHeight="1" x14ac:dyDescent="0.3">
      <c r="A41" s="84" t="s">
        <v>67</v>
      </c>
      <c r="B41" s="9"/>
      <c r="C41" s="113"/>
      <c r="D41" s="2" t="s">
        <v>16</v>
      </c>
      <c r="E41" s="119">
        <f>C41</f>
        <v>0</v>
      </c>
      <c r="F41" s="26"/>
      <c r="G41" s="185">
        <f>E41</f>
        <v>0</v>
      </c>
      <c r="H41" s="185"/>
      <c r="I41" s="26">
        <f t="shared" si="1"/>
        <v>0</v>
      </c>
      <c r="J41" s="116"/>
      <c r="K41" s="185">
        <f t="shared" si="2"/>
        <v>0</v>
      </c>
      <c r="L41" s="185"/>
      <c r="M41" s="26">
        <f t="shared" si="3"/>
        <v>0</v>
      </c>
      <c r="N41" s="116"/>
      <c r="O41" s="185">
        <f t="shared" si="4"/>
        <v>0</v>
      </c>
      <c r="P41" s="185"/>
      <c r="Q41" s="26"/>
      <c r="S41" s="18"/>
      <c r="T41" s="43"/>
      <c r="U41" s="42"/>
    </row>
    <row r="42" spans="1:22" ht="12.75" customHeight="1" x14ac:dyDescent="0.3">
      <c r="A42" s="84"/>
      <c r="B42" s="9"/>
      <c r="C42" s="129"/>
      <c r="E42" s="119"/>
      <c r="F42" s="26"/>
      <c r="G42" s="119"/>
      <c r="H42" s="119"/>
      <c r="I42" s="26"/>
      <c r="J42" s="116"/>
      <c r="K42" s="119"/>
      <c r="L42" s="119"/>
      <c r="M42" s="26"/>
      <c r="N42" s="116"/>
      <c r="O42" s="119"/>
      <c r="P42" s="119"/>
      <c r="Q42" s="26"/>
      <c r="S42" s="18"/>
      <c r="T42" s="43"/>
      <c r="U42" s="42"/>
    </row>
    <row r="43" spans="1:22" ht="12.75" customHeight="1" x14ac:dyDescent="0.3">
      <c r="A43" s="24" t="s">
        <v>10</v>
      </c>
      <c r="B43" s="9"/>
      <c r="C43" s="9"/>
      <c r="D43" s="9"/>
      <c r="E43" s="9"/>
      <c r="F43" s="9"/>
      <c r="G43" s="185">
        <f>G36+G37+G38+G41+G40</f>
        <v>0</v>
      </c>
      <c r="H43" s="185"/>
      <c r="I43" s="146"/>
      <c r="J43" s="145"/>
      <c r="K43" s="185">
        <f>K36+K37+K38+K41+K40</f>
        <v>0</v>
      </c>
      <c r="L43" s="185"/>
      <c r="M43" s="146"/>
      <c r="O43" s="185">
        <f>O36+O37+O38+O41+O40</f>
        <v>0</v>
      </c>
      <c r="P43" s="185"/>
      <c r="Q43" s="143"/>
      <c r="S43" s="17" t="s">
        <v>16</v>
      </c>
      <c r="T43" s="186">
        <f>E36+E37+E38+E41</f>
        <v>0</v>
      </c>
      <c r="U43" s="185"/>
    </row>
    <row r="44" spans="1:22" ht="12.75" customHeight="1" x14ac:dyDescent="0.3">
      <c r="A44" s="27" t="s">
        <v>2</v>
      </c>
      <c r="B44" s="28"/>
      <c r="C44" s="28"/>
      <c r="D44" s="9"/>
      <c r="E44" s="9"/>
      <c r="F44" s="9"/>
      <c r="G44" s="187">
        <f>T30-G43+G39</f>
        <v>0</v>
      </c>
      <c r="H44" s="187"/>
      <c r="I44" s="147"/>
      <c r="J44" s="145"/>
      <c r="K44" s="187">
        <f>T31-K43+K39</f>
        <v>0</v>
      </c>
      <c r="L44" s="187"/>
      <c r="M44" s="147"/>
      <c r="O44" s="187">
        <f>T32-O43+O39</f>
        <v>0</v>
      </c>
      <c r="P44" s="187"/>
      <c r="Q44" s="144"/>
      <c r="S44" s="17" t="s">
        <v>16</v>
      </c>
      <c r="T44" s="179">
        <f>T34-T43+E39+E40</f>
        <v>0</v>
      </c>
      <c r="U44" s="180"/>
    </row>
    <row r="45" spans="1:22" ht="12" customHeight="1" x14ac:dyDescent="0.3">
      <c r="A45" s="24" t="s">
        <v>3</v>
      </c>
      <c r="B45" s="9"/>
      <c r="C45" s="9"/>
      <c r="D45" s="81">
        <v>7.7</v>
      </c>
      <c r="E45" s="2" t="s">
        <v>1</v>
      </c>
      <c r="G45" s="185">
        <f>ROUND(G44*D45/100*20,0)/20</f>
        <v>0</v>
      </c>
      <c r="H45" s="185"/>
      <c r="I45" s="142"/>
      <c r="J45" s="141"/>
      <c r="K45" s="185">
        <f>ROUND(K44*D45/100*20,0)/20</f>
        <v>0</v>
      </c>
      <c r="L45" s="185"/>
      <c r="M45" s="142"/>
      <c r="O45" s="185">
        <f>ROUND(O44*D45/100*20,0)/20</f>
        <v>0</v>
      </c>
      <c r="P45" s="185"/>
      <c r="Q45" s="142"/>
      <c r="S45" s="41" t="s">
        <v>16</v>
      </c>
      <c r="T45" s="177">
        <f>ROUND(T44*D45/100*20,0)/20</f>
        <v>0</v>
      </c>
      <c r="U45" s="178"/>
    </row>
    <row r="46" spans="1:22" ht="5.0999999999999996" customHeight="1" x14ac:dyDescent="0.3">
      <c r="A46" s="24"/>
      <c r="B46" s="9"/>
      <c r="C46" s="9"/>
      <c r="D46" s="9"/>
      <c r="E46" s="9"/>
      <c r="F46" s="9"/>
      <c r="G46" s="44"/>
      <c r="H46" s="45"/>
      <c r="I46" s="107"/>
      <c r="J46" s="116"/>
      <c r="K46" s="44"/>
      <c r="L46" s="45"/>
      <c r="M46" s="107"/>
      <c r="N46" s="116"/>
      <c r="O46" s="44"/>
      <c r="P46" s="45"/>
      <c r="Q46" s="107"/>
      <c r="R46" s="116"/>
      <c r="S46" s="116"/>
      <c r="T46" s="44"/>
      <c r="U46" s="45"/>
    </row>
    <row r="47" spans="1:22" ht="12.75" customHeight="1" x14ac:dyDescent="0.3">
      <c r="A47" s="208" t="s">
        <v>4</v>
      </c>
      <c r="B47" s="209"/>
      <c r="C47" s="209"/>
      <c r="D47" s="29"/>
      <c r="E47" s="29"/>
      <c r="F47" s="29"/>
      <c r="G47" s="199">
        <f>G44+G45</f>
        <v>0</v>
      </c>
      <c r="H47" s="200"/>
      <c r="I47" s="108"/>
      <c r="J47" s="116"/>
      <c r="K47" s="199">
        <f>K44+K45</f>
        <v>0</v>
      </c>
      <c r="L47" s="200"/>
      <c r="M47" s="108"/>
      <c r="N47" s="116"/>
      <c r="O47" s="199">
        <f>O44+O45</f>
        <v>0</v>
      </c>
      <c r="P47" s="200"/>
      <c r="Q47" s="108"/>
      <c r="R47" s="116"/>
      <c r="S47" s="30" t="s">
        <v>16</v>
      </c>
      <c r="T47" s="199">
        <f>T44+T45</f>
        <v>0</v>
      </c>
      <c r="U47" s="200"/>
    </row>
    <row r="48" spans="1:22" ht="12.75" customHeight="1" x14ac:dyDescent="0.3">
      <c r="A48" s="31" t="s">
        <v>5</v>
      </c>
      <c r="B48" s="32"/>
      <c r="C48" s="32"/>
      <c r="D48" s="205" t="s">
        <v>6</v>
      </c>
      <c r="E48" s="205"/>
      <c r="F48" s="10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33" t="s">
        <v>16</v>
      </c>
      <c r="T48" s="206">
        <f>T47</f>
        <v>0</v>
      </c>
      <c r="U48" s="207"/>
    </row>
    <row r="49" spans="1:21" ht="6.75" customHeight="1" x14ac:dyDescent="0.3"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</row>
    <row r="50" spans="1:21" ht="12.75" customHeight="1" x14ac:dyDescent="0.3">
      <c r="A50" s="148" t="s">
        <v>86</v>
      </c>
      <c r="B50" s="148"/>
      <c r="C50" s="148"/>
      <c r="D50" s="188"/>
      <c r="E50" s="188"/>
      <c r="F50" s="188"/>
      <c r="G50" s="188"/>
      <c r="H50" s="10" t="s">
        <v>87</v>
      </c>
      <c r="I50" s="10"/>
      <c r="K50" s="188"/>
      <c r="L50" s="188"/>
      <c r="M50" s="188"/>
      <c r="N50" s="188"/>
      <c r="P50" s="162" t="s">
        <v>88</v>
      </c>
      <c r="Q50" s="149"/>
      <c r="R50" s="224"/>
      <c r="S50" s="224"/>
      <c r="T50" s="224"/>
      <c r="U50" s="224"/>
    </row>
    <row r="51" spans="1:21" x14ac:dyDescent="0.2">
      <c r="A51" s="2" t="s">
        <v>11</v>
      </c>
    </row>
    <row r="52" spans="1:21" ht="5.25" customHeight="1" x14ac:dyDescent="0.2"/>
    <row r="53" spans="1:21" ht="12.75" customHeight="1" x14ac:dyDescent="0.2">
      <c r="A53" s="174" t="s">
        <v>69</v>
      </c>
      <c r="B53" s="174"/>
      <c r="C53" s="174"/>
      <c r="D53" s="6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</row>
    <row r="54" spans="1:21" ht="6" customHeight="1" x14ac:dyDescent="0.2"/>
    <row r="55" spans="1:21" ht="12.75" customHeight="1" x14ac:dyDescent="0.2">
      <c r="A55" s="202" t="s">
        <v>53</v>
      </c>
      <c r="B55" s="202"/>
      <c r="C55" s="202"/>
      <c r="D55" s="202"/>
      <c r="E55" s="218" t="s">
        <v>78</v>
      </c>
      <c r="F55" s="218"/>
      <c r="G55" s="218"/>
      <c r="H55" s="218"/>
      <c r="I55" s="218"/>
      <c r="J55" s="218"/>
      <c r="K55" s="218"/>
      <c r="L55" s="218"/>
      <c r="M55" s="218"/>
      <c r="N55" s="218"/>
      <c r="O55" s="218"/>
      <c r="P55" s="218"/>
      <c r="Q55" s="218"/>
      <c r="R55" s="218"/>
      <c r="S55" s="218"/>
      <c r="T55" s="218"/>
      <c r="U55" s="218"/>
    </row>
    <row r="56" spans="1:21" ht="12.75" customHeight="1" x14ac:dyDescent="0.2">
      <c r="A56" s="6"/>
      <c r="B56" s="6"/>
      <c r="C56" s="6"/>
      <c r="D56" s="6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</row>
    <row r="57" spans="1:21" ht="12.75" customHeight="1" x14ac:dyDescent="0.2">
      <c r="A57" s="6"/>
      <c r="B57" s="6"/>
      <c r="C57" s="6"/>
      <c r="D57" s="6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8"/>
    </row>
    <row r="58" spans="1:21" ht="12.75" customHeight="1" x14ac:dyDescent="0.2">
      <c r="A58" s="6"/>
      <c r="B58" s="6"/>
      <c r="C58" s="6"/>
      <c r="D58" s="6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188"/>
      <c r="U58" s="188"/>
    </row>
    <row r="59" spans="1:21" ht="12.75" customHeight="1" x14ac:dyDescent="0.2">
      <c r="A59" s="203" t="s">
        <v>71</v>
      </c>
      <c r="B59" s="203"/>
      <c r="C59" s="203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88"/>
      <c r="U59" s="188"/>
    </row>
    <row r="60" spans="1:21" s="5" customFormat="1" ht="12.75" customHeight="1" x14ac:dyDescent="0.2">
      <c r="A60" s="138"/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</row>
    <row r="61" spans="1:21" ht="12.75" customHeight="1" x14ac:dyDescent="0.2">
      <c r="A61" s="2" t="s">
        <v>85</v>
      </c>
      <c r="L61" s="212" t="e">
        <f>#REF!</f>
        <v>#REF!</v>
      </c>
      <c r="M61" s="212"/>
      <c r="N61" s="212"/>
      <c r="O61" s="212"/>
      <c r="P61" s="212"/>
      <c r="Q61" s="212"/>
      <c r="R61" s="212"/>
      <c r="S61" s="2" t="s">
        <v>55</v>
      </c>
      <c r="T61" s="35"/>
      <c r="U61" s="35"/>
    </row>
    <row r="62" spans="1:21" ht="12.75" customHeight="1" x14ac:dyDescent="0.2">
      <c r="L62" s="139"/>
      <c r="M62" s="139"/>
      <c r="N62" s="139"/>
      <c r="O62" s="139"/>
      <c r="P62" s="139"/>
      <c r="Q62" s="139"/>
      <c r="R62" s="139"/>
      <c r="T62" s="35"/>
      <c r="U62" s="35"/>
    </row>
    <row r="63" spans="1:21" ht="12.75" customHeight="1" x14ac:dyDescent="0.2">
      <c r="A63" s="201" t="s">
        <v>79</v>
      </c>
      <c r="B63" s="201"/>
      <c r="C63" s="201"/>
      <c r="D63" s="201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30"/>
      <c r="Q63" s="130"/>
      <c r="R63" s="130"/>
      <c r="S63" s="130"/>
      <c r="T63" s="130"/>
      <c r="U63" s="130"/>
    </row>
    <row r="64" spans="1:21" ht="12.75" customHeight="1" x14ac:dyDescent="0.2">
      <c r="A64" s="138"/>
      <c r="D64" s="13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30"/>
      <c r="Q64" s="130"/>
      <c r="R64" s="130"/>
      <c r="S64" s="130"/>
      <c r="T64" s="130"/>
      <c r="U64" s="130"/>
    </row>
    <row r="65" spans="1:21" ht="12.75" customHeight="1" x14ac:dyDescent="0.2">
      <c r="A65" s="138"/>
      <c r="D65" s="13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30"/>
      <c r="Q65" s="130"/>
      <c r="R65" s="130"/>
      <c r="S65" s="130"/>
      <c r="T65" s="130"/>
      <c r="U65" s="130"/>
    </row>
    <row r="66" spans="1:21" ht="12.75" customHeight="1" x14ac:dyDescent="0.2">
      <c r="A66" s="77" t="s">
        <v>18</v>
      </c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</row>
    <row r="67" spans="1:21" ht="12.75" customHeight="1" x14ac:dyDescent="0.2">
      <c r="A67" s="3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1" ht="12.75" customHeight="1" x14ac:dyDescent="0.2">
      <c r="A68" s="38" t="s">
        <v>83</v>
      </c>
      <c r="B68" s="8"/>
      <c r="C68" s="8" t="s">
        <v>84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1" ht="12.75" customHeight="1" x14ac:dyDescent="0.2">
      <c r="A69" s="3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1" ht="12.75" customHeight="1" x14ac:dyDescent="0.2">
      <c r="A70" s="3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3" spans="1:21" x14ac:dyDescent="0.2">
      <c r="A73" s="34" t="s">
        <v>56</v>
      </c>
    </row>
    <row r="74" spans="1:21" x14ac:dyDescent="0.2">
      <c r="A74" s="34"/>
    </row>
    <row r="75" spans="1:21" ht="12" customHeight="1" x14ac:dyDescent="0.2">
      <c r="A75" s="215" t="s">
        <v>57</v>
      </c>
      <c r="B75" s="215"/>
      <c r="C75" s="215"/>
      <c r="D75" s="215"/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  <c r="R75" s="215"/>
      <c r="S75" s="215"/>
      <c r="T75" s="215"/>
      <c r="U75" s="215"/>
    </row>
    <row r="76" spans="1:21" ht="12" customHeight="1" x14ac:dyDescent="0.2">
      <c r="A76" s="215"/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215"/>
      <c r="S76" s="215"/>
      <c r="T76" s="215"/>
      <c r="U76" s="215"/>
    </row>
    <row r="77" spans="1:21" ht="12" customHeight="1" x14ac:dyDescent="0.2">
      <c r="A77" s="215"/>
      <c r="B77" s="215"/>
      <c r="C77" s="215"/>
      <c r="D77" s="215"/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  <c r="P77" s="215"/>
      <c r="Q77" s="215"/>
      <c r="R77" s="215"/>
      <c r="S77" s="215"/>
      <c r="T77" s="215"/>
      <c r="U77" s="215"/>
    </row>
    <row r="79" spans="1:21" ht="14.25" customHeight="1" x14ac:dyDescent="0.2">
      <c r="A79" s="131" t="s">
        <v>70</v>
      </c>
      <c r="B79" s="216" t="s">
        <v>58</v>
      </c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  <c r="R79" s="216"/>
      <c r="S79" s="216"/>
      <c r="T79" s="216"/>
      <c r="U79" s="216"/>
    </row>
    <row r="80" spans="1:21" ht="14.25" x14ac:dyDescent="0.2">
      <c r="A80" s="132"/>
      <c r="B80" s="216"/>
      <c r="C80" s="216"/>
      <c r="D80" s="216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  <c r="R80" s="216"/>
      <c r="S80" s="216"/>
      <c r="T80" s="216"/>
      <c r="U80" s="216"/>
    </row>
    <row r="81" spans="1:21" x14ac:dyDescent="0.2">
      <c r="B81" s="122" t="s">
        <v>16</v>
      </c>
      <c r="C81" s="213">
        <f>ROUND(G44*10%,-1)</f>
        <v>0</v>
      </c>
      <c r="D81" s="213"/>
      <c r="E81" s="213"/>
      <c r="F81" s="21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</row>
    <row r="82" spans="1:21" ht="14.25" x14ac:dyDescent="0.2">
      <c r="A82" s="132"/>
    </row>
    <row r="83" spans="1:21" ht="12" customHeight="1" x14ac:dyDescent="0.2">
      <c r="A83" s="215" t="s">
        <v>59</v>
      </c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15"/>
      <c r="R83" s="215"/>
      <c r="S83" s="215"/>
      <c r="T83" s="215"/>
      <c r="U83" s="215"/>
    </row>
    <row r="84" spans="1:21" x14ac:dyDescent="0.2">
      <c r="A84" s="215"/>
      <c r="B84" s="215"/>
      <c r="C84" s="215"/>
      <c r="D84" s="215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  <c r="R84" s="215"/>
      <c r="S84" s="215"/>
      <c r="T84" s="215"/>
      <c r="U84" s="215"/>
    </row>
    <row r="85" spans="1:21" x14ac:dyDescent="0.2">
      <c r="A85" s="214" t="s">
        <v>60</v>
      </c>
      <c r="B85" s="214"/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</row>
    <row r="87" spans="1:21" ht="12.75" customHeight="1" x14ac:dyDescent="0.2">
      <c r="A87" s="219" t="s">
        <v>43</v>
      </c>
      <c r="B87" s="219"/>
      <c r="C87" s="219"/>
      <c r="D87" s="219"/>
      <c r="E87" s="219"/>
      <c r="F87" s="219"/>
      <c r="G87" s="219"/>
      <c r="H87" s="219"/>
      <c r="I87" s="219"/>
      <c r="J87" s="219"/>
      <c r="K87" s="219"/>
      <c r="L87" s="219"/>
      <c r="M87" s="219"/>
      <c r="N87" s="219"/>
      <c r="O87" s="219"/>
      <c r="P87" s="219"/>
      <c r="Q87" s="219"/>
      <c r="R87" s="219"/>
      <c r="S87" s="219"/>
      <c r="T87" s="219"/>
      <c r="U87" s="219"/>
    </row>
    <row r="88" spans="1:21" ht="12.75" customHeight="1" x14ac:dyDescent="0.2">
      <c r="A88" s="219"/>
      <c r="B88" s="219"/>
      <c r="C88" s="219"/>
      <c r="D88" s="219"/>
      <c r="E88" s="219"/>
      <c r="F88" s="219"/>
      <c r="G88" s="219"/>
      <c r="H88" s="219"/>
      <c r="I88" s="219"/>
      <c r="J88" s="219"/>
      <c r="K88" s="219"/>
      <c r="L88" s="219"/>
      <c r="M88" s="219"/>
      <c r="N88" s="219"/>
      <c r="O88" s="219"/>
      <c r="P88" s="219"/>
      <c r="Q88" s="219"/>
      <c r="R88" s="219"/>
      <c r="S88" s="219"/>
      <c r="T88" s="219"/>
      <c r="U88" s="219"/>
    </row>
    <row r="104" spans="2:21" ht="12.75" customHeight="1" x14ac:dyDescent="0.2">
      <c r="C104" s="48"/>
      <c r="G104" s="48"/>
      <c r="H104" s="48"/>
      <c r="I104" s="48"/>
      <c r="K104" s="48"/>
      <c r="L104" s="48"/>
      <c r="M104" s="48"/>
      <c r="S104" s="48"/>
      <c r="T104" s="35"/>
      <c r="U104" s="35"/>
    </row>
    <row r="105" spans="2:21" ht="12.75" customHeight="1" x14ac:dyDescent="0.2">
      <c r="C105" s="48"/>
      <c r="G105" s="48"/>
      <c r="H105" s="48"/>
      <c r="I105" s="48"/>
      <c r="K105" s="48"/>
      <c r="L105" s="48"/>
      <c r="M105" s="48"/>
      <c r="S105" s="48"/>
      <c r="T105" s="35"/>
      <c r="U105" s="35"/>
    </row>
    <row r="111" spans="2:21" ht="12.75" customHeight="1" x14ac:dyDescent="0.2">
      <c r="B111" s="211"/>
      <c r="C111" s="211"/>
      <c r="D111" s="211"/>
      <c r="E111" s="211"/>
      <c r="F111" s="211"/>
      <c r="G111" s="211"/>
      <c r="H111" s="211"/>
      <c r="I111" s="211"/>
      <c r="J111" s="211"/>
      <c r="K111" s="211"/>
      <c r="L111" s="211"/>
      <c r="M111" s="211"/>
      <c r="N111" s="211"/>
      <c r="O111" s="211"/>
      <c r="P111" s="211"/>
      <c r="Q111" s="211"/>
      <c r="R111" s="211"/>
      <c r="S111" s="211"/>
    </row>
    <row r="112" spans="2:21" ht="9" customHeight="1" x14ac:dyDescent="0.2">
      <c r="B112" s="211"/>
      <c r="C112" s="211"/>
      <c r="D112" s="211"/>
      <c r="E112" s="211"/>
      <c r="F112" s="211"/>
      <c r="G112" s="211"/>
      <c r="H112" s="211"/>
      <c r="I112" s="211"/>
      <c r="J112" s="211"/>
      <c r="K112" s="211"/>
      <c r="L112" s="211"/>
      <c r="M112" s="211"/>
      <c r="N112" s="211"/>
      <c r="O112" s="211"/>
      <c r="P112" s="211"/>
      <c r="Q112" s="211"/>
      <c r="R112" s="211"/>
      <c r="S112" s="211"/>
      <c r="T112" s="39"/>
      <c r="U112" s="39"/>
    </row>
    <row r="113" spans="2:21" ht="12.75" customHeight="1" x14ac:dyDescent="0.2">
      <c r="B113" s="211"/>
      <c r="C113" s="211"/>
      <c r="D113" s="211"/>
      <c r="E113" s="211"/>
      <c r="F113" s="211"/>
      <c r="G113" s="211"/>
      <c r="H113" s="211"/>
      <c r="I113" s="211"/>
      <c r="J113" s="211"/>
      <c r="K113" s="211"/>
      <c r="L113" s="211"/>
      <c r="M113" s="211"/>
      <c r="N113" s="211"/>
      <c r="O113" s="211"/>
      <c r="P113" s="211"/>
      <c r="Q113" s="211"/>
      <c r="R113" s="211"/>
      <c r="S113" s="211"/>
      <c r="T113" s="35"/>
      <c r="U113" s="35"/>
    </row>
    <row r="114" spans="2:21" ht="12.75" customHeight="1" x14ac:dyDescent="0.2">
      <c r="C114" s="48"/>
      <c r="H114" s="48"/>
      <c r="I114" s="48"/>
      <c r="K114" s="48"/>
      <c r="L114" s="76"/>
      <c r="M114" s="76"/>
      <c r="N114" s="76"/>
      <c r="O114" s="76"/>
      <c r="P114" s="76"/>
      <c r="Q114" s="76"/>
      <c r="R114" s="76"/>
      <c r="S114" s="76"/>
      <c r="T114" s="76"/>
      <c r="U114" s="35"/>
    </row>
    <row r="115" spans="2:21" ht="12.75" customHeight="1" x14ac:dyDescent="0.2">
      <c r="C115" s="48"/>
      <c r="G115" s="48"/>
      <c r="H115" s="48"/>
      <c r="I115" s="48"/>
      <c r="K115" s="48"/>
      <c r="L115" s="221" t="s">
        <v>32</v>
      </c>
      <c r="M115" s="221"/>
      <c r="N115" s="221"/>
      <c r="O115" s="221"/>
      <c r="P115" s="221"/>
      <c r="Q115" s="221"/>
      <c r="R115" s="221"/>
      <c r="S115" s="221"/>
      <c r="T115" s="221"/>
      <c r="U115" s="35"/>
    </row>
    <row r="116" spans="2:21" ht="12.75" customHeight="1" x14ac:dyDescent="0.2">
      <c r="C116" s="48"/>
      <c r="G116" s="48"/>
      <c r="H116" s="48"/>
      <c r="I116" s="48"/>
      <c r="K116" s="48"/>
      <c r="L116" s="221" t="s">
        <v>33</v>
      </c>
      <c r="M116" s="221"/>
      <c r="N116" s="221"/>
      <c r="O116" s="221"/>
      <c r="P116" s="221"/>
      <c r="Q116" s="221"/>
      <c r="R116" s="221"/>
      <c r="S116" s="221"/>
      <c r="T116" s="221"/>
      <c r="U116" s="35"/>
    </row>
    <row r="117" spans="2:21" ht="12.75" customHeight="1" x14ac:dyDescent="0.2">
      <c r="C117" s="48"/>
      <c r="G117" s="48"/>
      <c r="H117" s="48"/>
      <c r="I117" s="48"/>
      <c r="K117" s="48"/>
      <c r="L117" s="222"/>
      <c r="M117" s="222"/>
      <c r="N117" s="222"/>
      <c r="O117" s="222"/>
      <c r="P117" s="222"/>
      <c r="Q117" s="222"/>
      <c r="R117" s="222"/>
      <c r="S117" s="222"/>
      <c r="T117" s="222"/>
      <c r="U117" s="35"/>
    </row>
    <row r="118" spans="2:21" ht="12.75" customHeight="1" x14ac:dyDescent="0.2">
      <c r="C118" s="48"/>
      <c r="G118" s="48"/>
      <c r="H118" s="48"/>
      <c r="I118" s="48"/>
      <c r="K118" s="48"/>
      <c r="L118" s="48"/>
      <c r="M118" s="48"/>
      <c r="S118" s="48"/>
      <c r="T118" s="35"/>
      <c r="U118" s="35"/>
    </row>
    <row r="119" spans="2:21" ht="12.75" customHeight="1" x14ac:dyDescent="0.2"/>
    <row r="120" spans="2:21" ht="12.75" customHeight="1" x14ac:dyDescent="0.2">
      <c r="B120" s="46" t="s">
        <v>39</v>
      </c>
      <c r="G120" s="48"/>
      <c r="H120" s="48"/>
      <c r="I120" s="48"/>
      <c r="J120" s="48"/>
      <c r="K120" s="35"/>
      <c r="L120" s="48"/>
      <c r="M120" s="48"/>
      <c r="T120" s="35"/>
      <c r="U120" s="35"/>
    </row>
    <row r="121" spans="2:21" ht="12.75" customHeight="1" x14ac:dyDescent="0.2">
      <c r="B121" s="36" t="s">
        <v>12</v>
      </c>
      <c r="C121" s="217" t="s">
        <v>73</v>
      </c>
      <c r="D121" s="218"/>
      <c r="E121" s="218"/>
      <c r="F121" s="218"/>
      <c r="G121" s="218"/>
      <c r="H121" s="218"/>
      <c r="I121" s="218"/>
      <c r="J121" s="218"/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</row>
    <row r="122" spans="2:21" ht="12.75" customHeight="1" x14ac:dyDescent="0.2">
      <c r="B122" s="36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124"/>
      <c r="P122" s="124"/>
      <c r="Q122" s="124"/>
      <c r="R122" s="124"/>
      <c r="S122" s="124"/>
      <c r="T122" s="124"/>
      <c r="U122" s="124"/>
    </row>
    <row r="123" spans="2:21" ht="12.75" customHeight="1" x14ac:dyDescent="0.2">
      <c r="B123" s="46" t="s">
        <v>72</v>
      </c>
    </row>
    <row r="124" spans="2:21" ht="12.75" customHeight="1" x14ac:dyDescent="0.2">
      <c r="B124" s="36" t="s">
        <v>12</v>
      </c>
      <c r="C124" s="100" t="s">
        <v>89</v>
      </c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</row>
    <row r="125" spans="2:21" ht="12.75" customHeight="1" x14ac:dyDescent="0.2">
      <c r="B125" s="36" t="s">
        <v>12</v>
      </c>
      <c r="C125" s="218"/>
      <c r="D125" s="218"/>
      <c r="E125" s="218"/>
      <c r="F125" s="218"/>
      <c r="G125" s="218"/>
      <c r="H125" s="218"/>
      <c r="I125" s="218"/>
      <c r="J125" s="218"/>
      <c r="K125" s="218"/>
      <c r="L125" s="218"/>
      <c r="M125" s="218"/>
      <c r="N125" s="218"/>
      <c r="O125" s="218"/>
      <c r="P125" s="218"/>
      <c r="Q125" s="218"/>
      <c r="R125" s="218"/>
      <c r="S125" s="218"/>
      <c r="T125" s="218"/>
      <c r="U125" s="218"/>
    </row>
    <row r="126" spans="2:21" ht="12.75" customHeight="1" x14ac:dyDescent="0.2">
      <c r="B126" s="36" t="s">
        <v>12</v>
      </c>
      <c r="C126" s="218"/>
      <c r="D126" s="218"/>
      <c r="E126" s="218"/>
      <c r="F126" s="218"/>
      <c r="G126" s="218"/>
      <c r="H126" s="218"/>
      <c r="I126" s="218"/>
      <c r="J126" s="218"/>
      <c r="K126" s="218"/>
      <c r="L126" s="218"/>
      <c r="M126" s="218"/>
      <c r="N126" s="218"/>
      <c r="O126" s="218"/>
      <c r="P126" s="218"/>
      <c r="Q126" s="218"/>
      <c r="R126" s="218"/>
      <c r="S126" s="218"/>
      <c r="T126" s="218"/>
      <c r="U126" s="218"/>
    </row>
  </sheetData>
  <sheetProtection sheet="1" selectLockedCells="1"/>
  <mergeCells count="100">
    <mergeCell ref="D50:G50"/>
    <mergeCell ref="K50:N50"/>
    <mergeCell ref="R50:U50"/>
    <mergeCell ref="G38:H38"/>
    <mergeCell ref="K38:L38"/>
    <mergeCell ref="O38:P38"/>
    <mergeCell ref="G39:H39"/>
    <mergeCell ref="K39:L39"/>
    <mergeCell ref="O39:P39"/>
    <mergeCell ref="K40:L40"/>
    <mergeCell ref="O40:P40"/>
    <mergeCell ref="G41:H41"/>
    <mergeCell ref="K41:L41"/>
    <mergeCell ref="O41:P41"/>
    <mergeCell ref="G40:H40"/>
    <mergeCell ref="G43:H43"/>
    <mergeCell ref="A22:D22"/>
    <mergeCell ref="K22:N22"/>
    <mergeCell ref="C2:S2"/>
    <mergeCell ref="N17:O17"/>
    <mergeCell ref="P17:U17"/>
    <mergeCell ref="A20:D20"/>
    <mergeCell ref="A21:D21"/>
    <mergeCell ref="E20:J20"/>
    <mergeCell ref="E21:J21"/>
    <mergeCell ref="E22:J22"/>
    <mergeCell ref="O20:T20"/>
    <mergeCell ref="O21:T21"/>
    <mergeCell ref="N8:S8"/>
    <mergeCell ref="N9:S9"/>
    <mergeCell ref="N10:S10"/>
    <mergeCell ref="N11:S11"/>
    <mergeCell ref="A23:D23"/>
    <mergeCell ref="R27:U27"/>
    <mergeCell ref="B28:D28"/>
    <mergeCell ref="B30:C30"/>
    <mergeCell ref="D30:E30"/>
    <mergeCell ref="T30:U30"/>
    <mergeCell ref="E23:J23"/>
    <mergeCell ref="B31:C31"/>
    <mergeCell ref="D31:E31"/>
    <mergeCell ref="T31:U31"/>
    <mergeCell ref="B32:C32"/>
    <mergeCell ref="D32:E32"/>
    <mergeCell ref="T32:U32"/>
    <mergeCell ref="T34:U34"/>
    <mergeCell ref="G36:H36"/>
    <mergeCell ref="K36:L36"/>
    <mergeCell ref="O36:P36"/>
    <mergeCell ref="G37:H37"/>
    <mergeCell ref="K37:L37"/>
    <mergeCell ref="O37:P37"/>
    <mergeCell ref="G34:H34"/>
    <mergeCell ref="K34:L34"/>
    <mergeCell ref="O34:P34"/>
    <mergeCell ref="K43:L43"/>
    <mergeCell ref="O43:P43"/>
    <mergeCell ref="D48:E48"/>
    <mergeCell ref="T48:U48"/>
    <mergeCell ref="T43:U43"/>
    <mergeCell ref="G44:H44"/>
    <mergeCell ref="K44:L44"/>
    <mergeCell ref="O44:P44"/>
    <mergeCell ref="T44:U44"/>
    <mergeCell ref="G45:H45"/>
    <mergeCell ref="K45:L45"/>
    <mergeCell ref="O45:P45"/>
    <mergeCell ref="T45:U45"/>
    <mergeCell ref="A47:C47"/>
    <mergeCell ref="G47:H47"/>
    <mergeCell ref="K47:L47"/>
    <mergeCell ref="O47:P47"/>
    <mergeCell ref="T47:U47"/>
    <mergeCell ref="A53:C53"/>
    <mergeCell ref="E53:U53"/>
    <mergeCell ref="E56:U56"/>
    <mergeCell ref="E57:U57"/>
    <mergeCell ref="A55:D55"/>
    <mergeCell ref="E55:U55"/>
    <mergeCell ref="B111:S113"/>
    <mergeCell ref="E58:U58"/>
    <mergeCell ref="A75:U77"/>
    <mergeCell ref="B79:U80"/>
    <mergeCell ref="C81:F81"/>
    <mergeCell ref="A83:U84"/>
    <mergeCell ref="A85:P85"/>
    <mergeCell ref="A87:U88"/>
    <mergeCell ref="A63:D63"/>
    <mergeCell ref="A59:C59"/>
    <mergeCell ref="D59:U59"/>
    <mergeCell ref="L61:R61"/>
    <mergeCell ref="E63:O63"/>
    <mergeCell ref="E64:O64"/>
    <mergeCell ref="E65:O65"/>
    <mergeCell ref="C121:U121"/>
    <mergeCell ref="C125:U125"/>
    <mergeCell ref="C126:U126"/>
    <mergeCell ref="L115:T115"/>
    <mergeCell ref="L116:T116"/>
    <mergeCell ref="L117:T117"/>
  </mergeCells>
  <dataValidations disablePrompts="1" count="3">
    <dataValidation type="list" allowBlank="1" showInputMessage="1" showErrorMessage="1" sqref="R50" xr:uid="{00000000-0002-0000-0300-000000000000}">
      <formula1>$AA$3:$AA$8</formula1>
    </dataValidation>
    <dataValidation type="list" allowBlank="1" showInputMessage="1" showErrorMessage="1" sqref="K50:N50" xr:uid="{00000000-0002-0000-0300-000001000000}">
      <formula1>$Y$3:$Y$7</formula1>
    </dataValidation>
    <dataValidation type="list" allowBlank="1" showInputMessage="1" showErrorMessage="1" sqref="D50:G50" xr:uid="{00000000-0002-0000-0300-000002000000}">
      <formula1>$W$3:$W$7</formula1>
    </dataValidation>
  </dataValidations>
  <pageMargins left="0.48958333333333331" right="0.39583333333333331" top="0.67708333333333337" bottom="0.82677165354330717" header="0.27559055118110237" footer="0.11811023622047245"/>
  <pageSetup paperSize="9" orientation="portrait" r:id="rId1"/>
  <headerFooter differentFirst="1">
    <oddHeader>&amp;L&amp;G</oddHeader>
    <oddFooter>&amp;L&amp;8ARC_FORMULAIRE_3940&amp;C&amp;8V 20 - 12.03.2021&amp;R&amp;8&amp;P / &amp;N</oddFooter>
    <firstHeader>&amp;L&amp;G&amp;R&amp;G</firstHeader>
    <firstFooter>&amp;L&amp;G &amp;8ARC_FORMULAIRE_3940&amp;C&amp;8V 20 - 12.03.2021&amp;R&amp;8&amp;P / &amp;N</firstFooter>
  </headerFooter>
  <rowBreaks count="1" manualBreakCount="1">
    <brk id="65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2" r:id="rId5" name="Drop Down 2">
              <controlPr defaultSize="0" autoLine="0" autoPict="0">
                <anchor moveWithCells="1">
                  <from>
                    <xdr:col>11</xdr:col>
                    <xdr:colOff>114300</xdr:colOff>
                    <xdr:row>50</xdr:row>
                    <xdr:rowOff>9525</xdr:rowOff>
                  </from>
                  <to>
                    <xdr:col>20</xdr:col>
                    <xdr:colOff>733425</xdr:colOff>
                    <xdr:row>51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107"/>
  <sheetViews>
    <sheetView zoomScale="90" zoomScaleNormal="90" workbookViewId="0">
      <selection activeCell="G31" sqref="G31"/>
    </sheetView>
  </sheetViews>
  <sheetFormatPr baseColWidth="10" defaultRowHeight="12.75" x14ac:dyDescent="0.2"/>
  <cols>
    <col min="1" max="1" width="5.7109375" style="51" customWidth="1"/>
    <col min="2" max="2" width="28.7109375" style="51" customWidth="1"/>
    <col min="3" max="3" width="18.42578125" style="49" customWidth="1"/>
    <col min="4" max="4" width="12" style="50" bestFit="1" customWidth="1"/>
    <col min="5" max="6" width="12" style="50" customWidth="1"/>
    <col min="7" max="7" width="55.7109375" style="51" customWidth="1"/>
    <col min="8" max="9" width="21.85546875" style="51" bestFit="1" customWidth="1"/>
    <col min="10" max="10" width="42.140625" style="51" customWidth="1"/>
    <col min="11" max="11" width="21.85546875" style="51" bestFit="1" customWidth="1"/>
    <col min="12" max="12" width="28.42578125" style="51" bestFit="1" customWidth="1"/>
    <col min="13" max="13" width="19.7109375" style="51" customWidth="1"/>
    <col min="14" max="14" width="21.140625" style="51" customWidth="1"/>
    <col min="15" max="16384" width="11.42578125" style="51"/>
  </cols>
  <sheetData>
    <row r="2" spans="2:6" x14ac:dyDescent="0.2">
      <c r="B2" s="163" t="s">
        <v>44</v>
      </c>
    </row>
    <row r="3" spans="2:6" x14ac:dyDescent="0.2">
      <c r="B3" s="52">
        <v>3</v>
      </c>
      <c r="C3" s="53" t="s">
        <v>24</v>
      </c>
    </row>
    <row r="4" spans="2:6" x14ac:dyDescent="0.2">
      <c r="B4" s="54">
        <f>MandatairE!T45</f>
        <v>0</v>
      </c>
      <c r="C4" s="53" t="s">
        <v>22</v>
      </c>
      <c r="F4" s="50">
        <v>45498</v>
      </c>
    </row>
    <row r="6" spans="2:6" x14ac:dyDescent="0.2">
      <c r="B6" s="225" t="s">
        <v>25</v>
      </c>
      <c r="C6" s="225"/>
    </row>
    <row r="7" spans="2:6" s="56" customFormat="1" x14ac:dyDescent="0.2">
      <c r="B7" s="55" t="str">
        <f>G18</f>
        <v>VD_Section</v>
      </c>
      <c r="C7" s="55" t="e">
        <f>VLOOKUP($B$3&amp;"/VRAI",VD_VarComp,2,FALSE)</f>
        <v>#N/A</v>
      </c>
    </row>
    <row r="8" spans="2:6" s="56" customFormat="1" x14ac:dyDescent="0.2">
      <c r="B8" s="55" t="str">
        <f>H18</f>
        <v>VD_Facture</v>
      </c>
      <c r="C8" s="55" t="e">
        <f>VLOOKUP($B$3&amp;"/VRAI",VD_VarComp,3,FALSE)</f>
        <v>#N/A</v>
      </c>
    </row>
    <row r="9" spans="2:6" s="56" customFormat="1" x14ac:dyDescent="0.2">
      <c r="B9" s="55" t="str">
        <f>I18</f>
        <v>VD_Signature</v>
      </c>
      <c r="C9" s="55" t="e">
        <f>VLOOKUP($B$3&amp;"/VRAI",VD_VarComp,4,FALSE)</f>
        <v>#N/A</v>
      </c>
    </row>
    <row r="10" spans="2:6" s="56" customFormat="1" x14ac:dyDescent="0.2">
      <c r="B10" s="55" t="str">
        <f>J18</f>
        <v>VD_Poste</v>
      </c>
      <c r="C10" s="55" t="e">
        <f>VLOOKUP($B$3&amp;"/VRAI",VD_VarComp,5,FALSE)</f>
        <v>#N/A</v>
      </c>
    </row>
    <row r="11" spans="2:6" s="56" customFormat="1" x14ac:dyDescent="0.2">
      <c r="B11" s="55" t="str">
        <f>K18</f>
        <v>VD_Signature 1</v>
      </c>
      <c r="C11" s="55" t="e">
        <f>IF(VLOOKUP($B$3&amp;"/VRAI",VD_VarComp,6,FALSE)="","",VLOOKUP($B$3&amp;"/VRAI",VD_VarComp,6,FALSE))</f>
        <v>#N/A</v>
      </c>
    </row>
    <row r="12" spans="2:6" s="56" customFormat="1" x14ac:dyDescent="0.2">
      <c r="B12" s="55" t="str">
        <f>L18</f>
        <v>VD_Poste 1</v>
      </c>
      <c r="C12" s="55" t="e">
        <f>IF(VLOOKUP($B$3&amp;"/VRAI",VD_VarComp,7,FALSE)="","",VLOOKUP($B$3&amp;"/VRAI",VD_VarComp,7,FALSE))</f>
        <v>#N/A</v>
      </c>
    </row>
    <row r="13" spans="2:6" s="56" customFormat="1" x14ac:dyDescent="0.2">
      <c r="B13" s="55" t="str">
        <f>M18</f>
        <v>VD_Signature 2</v>
      </c>
      <c r="C13" s="55" t="e">
        <f>IF(VLOOKUP($B$3&amp;"/VRAI",VD_VarComp,8,FALSE)="","",VLOOKUP($B$3&amp;"/VRAI",VD_VarComp,8,FALSE))</f>
        <v>#N/A</v>
      </c>
    </row>
    <row r="14" spans="2:6" s="56" customFormat="1" x14ac:dyDescent="0.2">
      <c r="B14" s="55" t="str">
        <f>N18</f>
        <v>VD_Poste 2</v>
      </c>
      <c r="C14" s="55" t="e">
        <f>IF(VLOOKUP($B$3&amp;"/VRAI",VD_VarComp,9,FALSE)="","",VLOOKUP($B$3&amp;"/VRAI",VD_VarComp,9,FALSE))</f>
        <v>#N/A</v>
      </c>
    </row>
    <row r="16" spans="2:6" x14ac:dyDescent="0.2">
      <c r="E16" s="57" t="s">
        <v>26</v>
      </c>
      <c r="F16" s="57" t="s">
        <v>26</v>
      </c>
    </row>
    <row r="17" spans="2:15" x14ac:dyDescent="0.2">
      <c r="B17" s="58"/>
      <c r="C17" s="58"/>
      <c r="D17" s="58"/>
      <c r="E17" s="59"/>
      <c r="F17" s="59">
        <v>1</v>
      </c>
      <c r="G17" s="60">
        <v>2</v>
      </c>
      <c r="H17" s="60">
        <v>3</v>
      </c>
      <c r="I17" s="60">
        <v>4</v>
      </c>
      <c r="J17" s="60">
        <v>5</v>
      </c>
      <c r="K17" s="60">
        <v>6</v>
      </c>
      <c r="L17" s="60">
        <v>7</v>
      </c>
      <c r="M17" s="60">
        <v>8</v>
      </c>
      <c r="N17" s="60">
        <v>9</v>
      </c>
      <c r="O17" s="58"/>
    </row>
    <row r="18" spans="2:15" s="62" customFormat="1" ht="25.5" x14ac:dyDescent="0.2">
      <c r="B18" s="61" t="s">
        <v>20</v>
      </c>
      <c r="C18" s="61" t="s">
        <v>23</v>
      </c>
      <c r="D18" s="61" t="s">
        <v>19</v>
      </c>
      <c r="E18" s="61" t="s">
        <v>27</v>
      </c>
      <c r="F18" s="61" t="s">
        <v>28</v>
      </c>
      <c r="G18" s="61" t="s">
        <v>45</v>
      </c>
      <c r="H18" s="61" t="s">
        <v>46</v>
      </c>
      <c r="I18" s="61" t="s">
        <v>47</v>
      </c>
      <c r="J18" s="61" t="s">
        <v>48</v>
      </c>
      <c r="K18" s="61" t="s">
        <v>49</v>
      </c>
      <c r="L18" s="61" t="s">
        <v>50</v>
      </c>
      <c r="M18" s="61" t="s">
        <v>51</v>
      </c>
      <c r="N18" s="61" t="s">
        <v>52</v>
      </c>
    </row>
    <row r="19" spans="2:15" s="62" customFormat="1" x14ac:dyDescent="0.2">
      <c r="B19" s="63">
        <v>0</v>
      </c>
      <c r="C19" s="63">
        <v>20000</v>
      </c>
      <c r="D19" s="64">
        <v>2</v>
      </c>
      <c r="E19" s="64" t="b">
        <f t="shared" ref="E19:E21" si="0">AND($B$4&gt;$B19,$B$4&lt;=$C19)</f>
        <v>0</v>
      </c>
      <c r="F19" s="64" t="str">
        <f t="shared" ref="F19:F20" si="1">D19&amp;"/"&amp;E19</f>
        <v>2/FAUX</v>
      </c>
      <c r="G19" s="65" t="s">
        <v>40</v>
      </c>
      <c r="H19" s="66" t="s">
        <v>104</v>
      </c>
      <c r="I19" s="66"/>
      <c r="J19" s="66"/>
      <c r="K19" s="66" t="s">
        <v>104</v>
      </c>
      <c r="L19" s="66" t="s">
        <v>104</v>
      </c>
      <c r="M19" s="66"/>
      <c r="N19" s="66"/>
    </row>
    <row r="20" spans="2:15" x14ac:dyDescent="0.2">
      <c r="B20" s="63">
        <v>0</v>
      </c>
      <c r="C20" s="63">
        <v>3000</v>
      </c>
      <c r="D20" s="64">
        <v>3</v>
      </c>
      <c r="E20" s="64" t="b">
        <f t="shared" si="0"/>
        <v>0</v>
      </c>
      <c r="F20" s="64" t="str">
        <f t="shared" si="1"/>
        <v>3/FAUX</v>
      </c>
      <c r="G20" s="164" t="s">
        <v>54</v>
      </c>
      <c r="H20" s="164" t="s">
        <v>54</v>
      </c>
      <c r="I20" s="164" t="s">
        <v>54</v>
      </c>
      <c r="J20" s="66"/>
      <c r="K20" s="66" t="s">
        <v>104</v>
      </c>
      <c r="L20" s="66" t="s">
        <v>104</v>
      </c>
      <c r="M20" s="66"/>
      <c r="N20" s="66"/>
    </row>
    <row r="21" spans="2:15" x14ac:dyDescent="0.2">
      <c r="B21" s="63">
        <v>3000</v>
      </c>
      <c r="C21" s="63">
        <v>20000</v>
      </c>
      <c r="D21" s="64">
        <v>3</v>
      </c>
      <c r="E21" s="64" t="b">
        <f t="shared" si="0"/>
        <v>0</v>
      </c>
      <c r="F21" s="64" t="str">
        <f>D21&amp;"/"&amp;E21</f>
        <v>3/FAUX</v>
      </c>
      <c r="G21" s="164" t="s">
        <v>54</v>
      </c>
      <c r="H21" s="164" t="s">
        <v>54</v>
      </c>
      <c r="I21" s="164" t="s">
        <v>54</v>
      </c>
      <c r="J21" s="66"/>
      <c r="K21" s="66" t="s">
        <v>104</v>
      </c>
      <c r="L21" s="66" t="s">
        <v>104</v>
      </c>
      <c r="M21" s="66" t="s">
        <v>107</v>
      </c>
      <c r="N21" s="66" t="s">
        <v>107</v>
      </c>
    </row>
    <row r="22" spans="2:15" x14ac:dyDescent="0.2">
      <c r="B22" s="63"/>
      <c r="C22" s="63"/>
      <c r="D22" s="64"/>
      <c r="E22" s="64"/>
      <c r="F22" s="64"/>
      <c r="G22" s="65"/>
      <c r="H22" s="66"/>
      <c r="I22" s="66"/>
      <c r="J22" s="66"/>
      <c r="K22" s="66"/>
      <c r="L22" s="101"/>
      <c r="M22" s="65"/>
      <c r="N22" s="65"/>
    </row>
    <row r="23" spans="2:15" x14ac:dyDescent="0.2">
      <c r="B23" s="63"/>
      <c r="C23" s="63"/>
      <c r="D23" s="64"/>
      <c r="E23" s="64"/>
      <c r="F23" s="64"/>
      <c r="G23" s="65"/>
      <c r="H23" s="66"/>
      <c r="I23" s="66"/>
      <c r="J23" s="66"/>
      <c r="K23" s="66"/>
      <c r="L23" s="101"/>
      <c r="M23" s="65" t="s">
        <v>9</v>
      </c>
      <c r="N23" s="65" t="s">
        <v>9</v>
      </c>
    </row>
    <row r="24" spans="2:15" x14ac:dyDescent="0.2">
      <c r="B24" s="63"/>
      <c r="C24" s="63"/>
      <c r="D24" s="64"/>
      <c r="E24" s="64"/>
      <c r="F24" s="64"/>
      <c r="G24" s="65"/>
      <c r="H24" s="66"/>
      <c r="I24" s="66"/>
      <c r="J24" s="66"/>
      <c r="K24" s="66"/>
      <c r="L24" s="101"/>
      <c r="M24" s="65" t="s">
        <v>9</v>
      </c>
      <c r="N24" s="65" t="s">
        <v>9</v>
      </c>
    </row>
    <row r="25" spans="2:15" x14ac:dyDescent="0.2">
      <c r="B25" s="63"/>
      <c r="C25" s="63"/>
      <c r="D25" s="64"/>
      <c r="E25" s="64"/>
      <c r="F25" s="64"/>
      <c r="G25" s="65"/>
      <c r="H25" s="66"/>
      <c r="I25" s="66"/>
      <c r="J25" s="66"/>
      <c r="K25" s="66"/>
      <c r="L25" s="101"/>
      <c r="M25" s="65" t="s">
        <v>9</v>
      </c>
      <c r="N25" s="65" t="s">
        <v>9</v>
      </c>
    </row>
    <row r="26" spans="2:15" x14ac:dyDescent="0.2">
      <c r="B26" s="63"/>
      <c r="C26" s="63"/>
      <c r="D26" s="64"/>
      <c r="E26" s="64"/>
      <c r="F26" s="64"/>
      <c r="G26" s="65"/>
      <c r="H26" s="66"/>
      <c r="I26" s="66"/>
      <c r="J26" s="66"/>
      <c r="K26" s="66"/>
      <c r="L26" s="101"/>
      <c r="M26" s="65" t="s">
        <v>9</v>
      </c>
      <c r="N26" s="65" t="s">
        <v>9</v>
      </c>
    </row>
    <row r="27" spans="2:15" x14ac:dyDescent="0.2">
      <c r="B27" s="63"/>
      <c r="C27" s="63"/>
      <c r="D27" s="64"/>
      <c r="E27" s="64"/>
      <c r="F27" s="64"/>
      <c r="G27" s="65"/>
      <c r="H27" s="66"/>
      <c r="I27" s="66"/>
      <c r="J27" s="66"/>
      <c r="K27" s="66"/>
      <c r="L27" s="101"/>
      <c r="M27" s="65"/>
      <c r="N27" s="65"/>
    </row>
    <row r="28" spans="2:15" x14ac:dyDescent="0.2">
      <c r="B28" s="63"/>
      <c r="C28" s="63"/>
      <c r="D28" s="64"/>
      <c r="E28" s="64"/>
      <c r="F28" s="64"/>
      <c r="G28" s="65"/>
      <c r="H28" s="66"/>
      <c r="I28" s="66"/>
      <c r="J28" s="66"/>
      <c r="K28" s="66"/>
      <c r="L28" s="101"/>
      <c r="M28" s="66"/>
      <c r="N28" s="66"/>
    </row>
    <row r="29" spans="2:15" x14ac:dyDescent="0.2">
      <c r="B29" s="63"/>
      <c r="C29" s="63"/>
      <c r="D29" s="64"/>
      <c r="E29" s="64"/>
      <c r="F29" s="64"/>
      <c r="G29" s="65"/>
      <c r="H29" s="66"/>
      <c r="I29" s="66"/>
      <c r="J29" s="66"/>
      <c r="K29" s="66"/>
      <c r="L29" s="101"/>
      <c r="M29" s="65" t="s">
        <v>9</v>
      </c>
      <c r="N29" s="65" t="s">
        <v>9</v>
      </c>
    </row>
    <row r="30" spans="2:15" x14ac:dyDescent="0.2">
      <c r="B30" s="63"/>
      <c r="C30" s="63"/>
      <c r="D30" s="64"/>
      <c r="E30" s="64"/>
      <c r="F30" s="64"/>
      <c r="G30" s="65"/>
      <c r="H30" s="66"/>
      <c r="I30" s="66"/>
      <c r="J30" s="66"/>
      <c r="K30" s="66"/>
      <c r="L30" s="101"/>
      <c r="M30" s="65"/>
      <c r="N30" s="65"/>
    </row>
    <row r="31" spans="2:15" x14ac:dyDescent="0.2">
      <c r="B31" s="63"/>
      <c r="C31" s="63"/>
      <c r="D31" s="64"/>
      <c r="E31" s="64"/>
      <c r="F31" s="64"/>
      <c r="G31" s="65"/>
      <c r="H31" s="66"/>
      <c r="I31" s="66"/>
      <c r="J31" s="66"/>
      <c r="K31" s="66"/>
      <c r="L31" s="101"/>
      <c r="M31" s="65"/>
      <c r="N31" s="65"/>
    </row>
    <row r="32" spans="2:15" x14ac:dyDescent="0.2">
      <c r="B32" s="63"/>
      <c r="C32" s="63"/>
      <c r="D32" s="64"/>
      <c r="E32" s="64"/>
      <c r="F32" s="64"/>
      <c r="G32" s="65"/>
      <c r="H32" s="66"/>
      <c r="I32" s="66"/>
      <c r="J32" s="66"/>
      <c r="K32" s="66"/>
      <c r="L32" s="101"/>
      <c r="M32" s="65"/>
      <c r="N32" s="65"/>
    </row>
    <row r="33" spans="1:14" x14ac:dyDescent="0.2">
      <c r="B33" s="63"/>
      <c r="C33" s="63"/>
      <c r="D33" s="64"/>
      <c r="E33" s="64"/>
      <c r="F33" s="64"/>
      <c r="G33" s="65"/>
      <c r="H33" s="66"/>
      <c r="I33" s="66"/>
      <c r="J33" s="66"/>
      <c r="K33" s="66"/>
      <c r="L33" s="101"/>
      <c r="M33" s="65" t="s">
        <v>9</v>
      </c>
      <c r="N33" s="65" t="s">
        <v>9</v>
      </c>
    </row>
    <row r="34" spans="1:14" x14ac:dyDescent="0.2">
      <c r="B34" s="63"/>
      <c r="C34" s="63"/>
      <c r="D34" s="64"/>
      <c r="E34" s="64"/>
      <c r="F34" s="64"/>
      <c r="G34" s="65"/>
      <c r="H34" s="66"/>
      <c r="I34" s="66"/>
      <c r="J34" s="66"/>
      <c r="K34" s="66"/>
      <c r="L34" s="101"/>
      <c r="M34" s="65" t="s">
        <v>9</v>
      </c>
      <c r="N34" s="65" t="s">
        <v>9</v>
      </c>
    </row>
    <row r="35" spans="1:14" x14ac:dyDescent="0.2">
      <c r="B35" s="63"/>
      <c r="C35" s="63"/>
      <c r="D35" s="64"/>
      <c r="E35" s="64"/>
      <c r="F35" s="64"/>
      <c r="G35" s="65"/>
      <c r="H35" s="66"/>
      <c r="I35" s="66"/>
      <c r="J35" s="66"/>
      <c r="K35" s="66"/>
      <c r="L35" s="101"/>
      <c r="M35" s="65" t="s">
        <v>9</v>
      </c>
      <c r="N35" s="65" t="s">
        <v>9</v>
      </c>
    </row>
    <row r="37" spans="1:14" x14ac:dyDescent="0.2">
      <c r="D37" s="67"/>
      <c r="E37" s="67"/>
      <c r="F37" s="67"/>
      <c r="G37" s="68"/>
      <c r="H37" s="68"/>
      <c r="I37" s="68"/>
      <c r="J37" s="68"/>
    </row>
    <row r="38" spans="1:14" x14ac:dyDescent="0.2">
      <c r="B38" s="69"/>
      <c r="D38" s="70"/>
      <c r="E38" s="70"/>
      <c r="F38" s="70"/>
    </row>
    <row r="39" spans="1:14" x14ac:dyDescent="0.2">
      <c r="A39" s="71"/>
      <c r="B39" s="72">
        <v>3</v>
      </c>
      <c r="C39" s="73"/>
      <c r="G39" s="74" t="s">
        <v>21</v>
      </c>
      <c r="H39" s="74"/>
      <c r="I39" s="74"/>
      <c r="J39" s="74"/>
    </row>
    <row r="40" spans="1:14" x14ac:dyDescent="0.2">
      <c r="A40" s="49">
        <v>2</v>
      </c>
      <c r="B40" s="66" t="s">
        <v>103</v>
      </c>
      <c r="G40" s="76" t="s">
        <v>35</v>
      </c>
      <c r="H40" s="76"/>
      <c r="I40" s="76"/>
      <c r="J40" s="76"/>
    </row>
    <row r="41" spans="1:14" x14ac:dyDescent="0.2">
      <c r="A41" s="49">
        <v>3</v>
      </c>
      <c r="B41" s="96" t="s">
        <v>54</v>
      </c>
      <c r="G41" s="76" t="s">
        <v>36</v>
      </c>
      <c r="H41" s="76"/>
      <c r="I41" s="76"/>
      <c r="J41" s="76"/>
    </row>
    <row r="42" spans="1:14" x14ac:dyDescent="0.2">
      <c r="A42" s="49">
        <v>4</v>
      </c>
      <c r="B42" s="97"/>
      <c r="G42" s="76" t="s">
        <v>37</v>
      </c>
      <c r="H42" s="76"/>
      <c r="I42" s="76"/>
      <c r="J42" s="76"/>
    </row>
    <row r="43" spans="1:14" x14ac:dyDescent="0.2">
      <c r="A43" s="49">
        <v>5</v>
      </c>
      <c r="B43" s="83"/>
      <c r="C43" s="88"/>
      <c r="D43" s="90"/>
      <c r="G43" s="76" t="s">
        <v>17</v>
      </c>
      <c r="H43" s="76"/>
      <c r="I43" s="76"/>
      <c r="J43" s="76"/>
    </row>
    <row r="44" spans="1:14" x14ac:dyDescent="0.2">
      <c r="A44" s="49">
        <v>6</v>
      </c>
      <c r="B44" s="83"/>
      <c r="G44" s="76" t="s">
        <v>38</v>
      </c>
      <c r="H44" s="76"/>
      <c r="I44" s="76"/>
      <c r="J44" s="76"/>
    </row>
    <row r="45" spans="1:14" x14ac:dyDescent="0.2">
      <c r="A45" s="49">
        <v>7</v>
      </c>
      <c r="B45" s="83"/>
    </row>
    <row r="46" spans="1:14" x14ac:dyDescent="0.2">
      <c r="A46" s="49">
        <v>8</v>
      </c>
      <c r="B46" s="83"/>
    </row>
    <row r="47" spans="1:14" x14ac:dyDescent="0.2">
      <c r="A47" s="49">
        <v>9</v>
      </c>
      <c r="B47" s="99"/>
    </row>
    <row r="48" spans="1:14" x14ac:dyDescent="0.2">
      <c r="A48" s="49">
        <v>10</v>
      </c>
      <c r="B48" s="99"/>
    </row>
    <row r="49" spans="1:15" x14ac:dyDescent="0.2">
      <c r="A49" s="49">
        <v>11</v>
      </c>
      <c r="B49" s="97"/>
    </row>
    <row r="50" spans="1:15" x14ac:dyDescent="0.2">
      <c r="A50" s="49">
        <v>12</v>
      </c>
      <c r="B50" s="83"/>
      <c r="C50" s="73"/>
      <c r="D50" s="93"/>
    </row>
    <row r="51" spans="1:15" x14ac:dyDescent="0.2">
      <c r="A51" s="49">
        <v>13</v>
      </c>
      <c r="B51" s="99"/>
      <c r="C51" s="73"/>
      <c r="D51" s="93"/>
    </row>
    <row r="52" spans="1:15" x14ac:dyDescent="0.2">
      <c r="A52" s="49">
        <v>14</v>
      </c>
      <c r="B52" s="89"/>
      <c r="C52" s="73"/>
      <c r="D52" s="93"/>
    </row>
    <row r="53" spans="1:15" s="50" customFormat="1" x14ac:dyDescent="0.2">
      <c r="A53" s="49">
        <v>15</v>
      </c>
      <c r="B53" s="99"/>
      <c r="C53" s="88"/>
      <c r="D53" s="90"/>
      <c r="G53" s="51"/>
      <c r="H53" s="51"/>
      <c r="I53" s="51"/>
      <c r="J53" s="51"/>
      <c r="K53" s="51"/>
      <c r="L53" s="51"/>
      <c r="M53" s="51"/>
      <c r="N53" s="51"/>
      <c r="O53" s="51"/>
    </row>
    <row r="54" spans="1:15" s="50" customFormat="1" x14ac:dyDescent="0.2">
      <c r="A54" s="49">
        <v>16</v>
      </c>
      <c r="B54" s="102"/>
      <c r="C54" s="103"/>
      <c r="D54" s="95"/>
      <c r="G54" s="51"/>
      <c r="H54" s="51"/>
      <c r="I54" s="51"/>
      <c r="J54" s="51"/>
      <c r="K54" s="51"/>
      <c r="L54" s="51"/>
      <c r="M54" s="51"/>
      <c r="N54" s="51"/>
      <c r="O54" s="51"/>
    </row>
    <row r="55" spans="1:15" s="50" customFormat="1" x14ac:dyDescent="0.2">
      <c r="A55" s="49">
        <v>17</v>
      </c>
      <c r="B55" s="7"/>
      <c r="C55" s="73"/>
      <c r="G55" s="51"/>
      <c r="H55" s="51"/>
      <c r="I55" s="51"/>
      <c r="J55" s="51"/>
      <c r="K55" s="51"/>
      <c r="L55" s="51"/>
      <c r="M55" s="51"/>
      <c r="N55" s="51"/>
      <c r="O55" s="51"/>
    </row>
    <row r="56" spans="1:15" s="50" customFormat="1" x14ac:dyDescent="0.2">
      <c r="A56" s="49">
        <v>18</v>
      </c>
      <c r="B56" s="98"/>
      <c r="C56" s="73"/>
      <c r="G56" s="51"/>
      <c r="H56" s="51"/>
      <c r="I56" s="51"/>
      <c r="J56" s="51"/>
      <c r="K56" s="51"/>
      <c r="L56" s="51"/>
      <c r="M56" s="51"/>
      <c r="N56" s="51"/>
      <c r="O56" s="51"/>
    </row>
    <row r="57" spans="1:15" s="50" customFormat="1" x14ac:dyDescent="0.2">
      <c r="A57" s="49">
        <v>19</v>
      </c>
      <c r="B57" s="7"/>
      <c r="C57" s="73"/>
      <c r="G57" s="51"/>
      <c r="H57" s="51"/>
      <c r="I57" s="51"/>
      <c r="J57" s="51"/>
      <c r="K57" s="51"/>
      <c r="L57" s="51"/>
      <c r="M57" s="51"/>
      <c r="N57" s="51"/>
      <c r="O57" s="51"/>
    </row>
    <row r="58" spans="1:15" s="50" customFormat="1" x14ac:dyDescent="0.2">
      <c r="A58" s="49">
        <v>20</v>
      </c>
      <c r="B58" s="96"/>
      <c r="C58" s="73"/>
      <c r="G58" s="51"/>
      <c r="H58" s="51"/>
      <c r="I58" s="51"/>
      <c r="J58" s="51"/>
      <c r="K58" s="51"/>
      <c r="L58" s="51"/>
      <c r="M58" s="51"/>
      <c r="N58" s="51"/>
      <c r="O58" s="51"/>
    </row>
    <row r="59" spans="1:15" s="50" customFormat="1" x14ac:dyDescent="0.2">
      <c r="A59" s="49">
        <v>21</v>
      </c>
      <c r="B59" s="7"/>
      <c r="C59" s="73"/>
      <c r="G59" s="51"/>
      <c r="H59" s="51"/>
      <c r="I59" s="51"/>
      <c r="J59" s="51"/>
      <c r="K59" s="51"/>
      <c r="L59" s="51"/>
      <c r="M59" s="51"/>
      <c r="N59" s="51"/>
      <c r="O59" s="51"/>
    </row>
    <row r="60" spans="1:15" s="50" customFormat="1" x14ac:dyDescent="0.2">
      <c r="A60" s="49">
        <v>22</v>
      </c>
      <c r="B60" s="7"/>
      <c r="C60" s="73"/>
      <c r="G60" s="51"/>
      <c r="H60" s="51"/>
      <c r="I60" s="51"/>
      <c r="J60" s="51"/>
      <c r="K60" s="51"/>
      <c r="L60" s="51"/>
      <c r="M60" s="51"/>
      <c r="N60" s="51"/>
      <c r="O60" s="51"/>
    </row>
    <row r="61" spans="1:15" s="50" customFormat="1" x14ac:dyDescent="0.2">
      <c r="A61" s="49">
        <v>23</v>
      </c>
      <c r="B61" s="7"/>
      <c r="C61" s="73"/>
      <c r="G61" s="51"/>
      <c r="H61" s="51"/>
      <c r="I61" s="51"/>
      <c r="J61" s="51"/>
      <c r="K61" s="51"/>
      <c r="L61" s="51"/>
      <c r="M61" s="51"/>
      <c r="N61" s="51"/>
      <c r="O61" s="51"/>
    </row>
    <row r="62" spans="1:15" s="50" customFormat="1" x14ac:dyDescent="0.2">
      <c r="A62" s="49">
        <v>24</v>
      </c>
      <c r="B62" s="7"/>
      <c r="C62" s="73"/>
      <c r="G62" s="51"/>
      <c r="H62" s="51"/>
      <c r="I62" s="51"/>
      <c r="J62" s="51"/>
      <c r="K62" s="51"/>
      <c r="L62" s="51"/>
      <c r="M62" s="51"/>
      <c r="N62" s="51"/>
      <c r="O62" s="51"/>
    </row>
    <row r="63" spans="1:15" s="50" customFormat="1" x14ac:dyDescent="0.2">
      <c r="A63" s="49">
        <v>25</v>
      </c>
      <c r="B63" s="7"/>
      <c r="C63" s="73"/>
      <c r="G63" s="51"/>
      <c r="H63" s="51"/>
      <c r="I63" s="51"/>
      <c r="J63" s="51"/>
      <c r="K63" s="51"/>
      <c r="L63" s="51"/>
      <c r="M63" s="51"/>
      <c r="N63" s="51"/>
      <c r="O63" s="51"/>
    </row>
    <row r="64" spans="1:15" s="50" customFormat="1" x14ac:dyDescent="0.2">
      <c r="A64" s="49">
        <v>26</v>
      </c>
      <c r="B64" s="7"/>
      <c r="C64" s="73"/>
      <c r="G64" s="51"/>
      <c r="H64" s="51"/>
      <c r="I64" s="51"/>
      <c r="J64" s="51"/>
      <c r="K64" s="51"/>
      <c r="L64" s="51"/>
      <c r="M64" s="51"/>
      <c r="N64" s="51"/>
      <c r="O64" s="51"/>
    </row>
    <row r="65" spans="1:15" s="50" customFormat="1" x14ac:dyDescent="0.2">
      <c r="A65" s="49">
        <v>27</v>
      </c>
      <c r="B65" s="7"/>
      <c r="C65" s="73"/>
      <c r="G65" s="51"/>
      <c r="H65" s="51"/>
      <c r="I65" s="51"/>
      <c r="J65" s="51"/>
      <c r="K65" s="51"/>
      <c r="L65" s="51"/>
      <c r="M65" s="51"/>
      <c r="N65" s="51"/>
      <c r="O65" s="51"/>
    </row>
    <row r="66" spans="1:15" s="50" customFormat="1" x14ac:dyDescent="0.2">
      <c r="A66" s="49">
        <v>28</v>
      </c>
      <c r="B66" s="7"/>
      <c r="C66" s="73"/>
      <c r="G66" s="51"/>
      <c r="H66" s="51"/>
      <c r="I66" s="51"/>
      <c r="J66" s="51"/>
      <c r="K66" s="51"/>
      <c r="L66" s="51"/>
      <c r="M66" s="51"/>
      <c r="N66" s="51"/>
      <c r="O66" s="51"/>
    </row>
    <row r="67" spans="1:15" s="50" customFormat="1" x14ac:dyDescent="0.2">
      <c r="A67" s="49">
        <v>29</v>
      </c>
      <c r="B67" s="7"/>
      <c r="C67" s="73"/>
      <c r="G67" s="51"/>
      <c r="H67" s="51"/>
      <c r="I67" s="51"/>
      <c r="J67" s="51"/>
      <c r="K67" s="51"/>
      <c r="L67" s="51"/>
      <c r="M67" s="51"/>
      <c r="N67" s="51"/>
      <c r="O67" s="51"/>
    </row>
    <row r="68" spans="1:15" s="50" customFormat="1" x14ac:dyDescent="0.2">
      <c r="A68" s="49">
        <v>30</v>
      </c>
      <c r="B68" s="7"/>
      <c r="C68" s="73"/>
      <c r="G68" s="51"/>
      <c r="H68" s="51"/>
      <c r="I68" s="51"/>
      <c r="J68" s="51"/>
      <c r="K68" s="51"/>
      <c r="L68" s="51"/>
      <c r="M68" s="51"/>
      <c r="N68" s="51"/>
      <c r="O68" s="51"/>
    </row>
    <row r="69" spans="1:15" s="50" customFormat="1" x14ac:dyDescent="0.2">
      <c r="A69" s="49">
        <v>31</v>
      </c>
      <c r="B69" s="7"/>
      <c r="C69" s="73"/>
      <c r="G69" s="51"/>
      <c r="H69" s="51"/>
      <c r="I69" s="51"/>
      <c r="J69" s="51"/>
      <c r="K69" s="51"/>
      <c r="L69" s="51"/>
      <c r="M69" s="51"/>
      <c r="N69" s="51"/>
      <c r="O69" s="51"/>
    </row>
    <row r="70" spans="1:15" s="50" customFormat="1" x14ac:dyDescent="0.2">
      <c r="A70" s="49">
        <v>32</v>
      </c>
      <c r="B70" s="7"/>
      <c r="C70" s="73"/>
      <c r="G70" s="51"/>
      <c r="H70" s="51"/>
      <c r="I70" s="51"/>
      <c r="J70" s="51"/>
      <c r="K70" s="51"/>
      <c r="L70" s="51"/>
      <c r="M70" s="51"/>
      <c r="N70" s="51"/>
      <c r="O70" s="51"/>
    </row>
    <row r="71" spans="1:15" s="50" customFormat="1" x14ac:dyDescent="0.2">
      <c r="A71" s="49">
        <v>33</v>
      </c>
      <c r="B71" s="94"/>
      <c r="C71" s="73"/>
      <c r="D71" s="93"/>
      <c r="G71" s="51"/>
      <c r="H71" s="51"/>
      <c r="I71" s="51"/>
      <c r="J71" s="51"/>
      <c r="K71" s="51"/>
      <c r="L71" s="51"/>
      <c r="M71" s="51"/>
      <c r="N71" s="51"/>
      <c r="O71" s="51"/>
    </row>
    <row r="72" spans="1:15" s="50" customFormat="1" x14ac:dyDescent="0.2">
      <c r="A72" s="49">
        <v>34</v>
      </c>
      <c r="B72" s="94"/>
      <c r="C72" s="73"/>
      <c r="D72" s="93"/>
      <c r="G72" s="51"/>
      <c r="H72" s="51"/>
      <c r="I72" s="51"/>
      <c r="J72" s="51"/>
      <c r="K72" s="51"/>
      <c r="L72" s="51"/>
      <c r="M72" s="51"/>
      <c r="N72" s="51"/>
      <c r="O72" s="51"/>
    </row>
    <row r="73" spans="1:15" s="50" customFormat="1" x14ac:dyDescent="0.2">
      <c r="A73" s="49">
        <v>35</v>
      </c>
      <c r="B73" s="94"/>
      <c r="C73" s="73"/>
      <c r="D73" s="93"/>
      <c r="G73" s="51"/>
      <c r="H73" s="51"/>
      <c r="I73" s="51"/>
      <c r="J73" s="51"/>
      <c r="K73" s="51"/>
      <c r="L73" s="51"/>
      <c r="M73" s="51"/>
      <c r="N73" s="51"/>
      <c r="O73" s="51"/>
    </row>
    <row r="74" spans="1:15" s="50" customFormat="1" x14ac:dyDescent="0.2">
      <c r="A74" s="49">
        <v>36</v>
      </c>
      <c r="B74" s="94"/>
      <c r="C74" s="73"/>
      <c r="D74" s="93"/>
      <c r="G74" s="51"/>
      <c r="H74" s="51"/>
      <c r="I74" s="51"/>
      <c r="J74" s="51"/>
      <c r="K74" s="51"/>
      <c r="L74" s="51"/>
      <c r="M74" s="51"/>
      <c r="N74" s="51"/>
      <c r="O74" s="51"/>
    </row>
    <row r="75" spans="1:15" s="50" customFormat="1" x14ac:dyDescent="0.2">
      <c r="A75" s="49">
        <v>37</v>
      </c>
      <c r="B75" s="94"/>
      <c r="C75" s="73"/>
      <c r="D75" s="93"/>
      <c r="G75" s="51"/>
      <c r="H75" s="51"/>
      <c r="I75" s="51"/>
      <c r="J75" s="51"/>
      <c r="K75" s="51"/>
      <c r="L75" s="51"/>
      <c r="M75" s="51"/>
      <c r="N75" s="51"/>
      <c r="O75" s="51"/>
    </row>
    <row r="76" spans="1:15" s="50" customFormat="1" x14ac:dyDescent="0.2">
      <c r="A76" s="49">
        <v>38</v>
      </c>
      <c r="B76" s="94"/>
      <c r="C76" s="73"/>
      <c r="D76" s="93"/>
      <c r="G76" s="51"/>
      <c r="H76" s="51"/>
      <c r="I76" s="51"/>
      <c r="J76" s="51"/>
      <c r="K76" s="51"/>
      <c r="L76" s="51"/>
      <c r="M76" s="51"/>
      <c r="N76" s="51"/>
      <c r="O76" s="51"/>
    </row>
    <row r="77" spans="1:15" s="50" customFormat="1" x14ac:dyDescent="0.2">
      <c r="A77" s="49">
        <v>39</v>
      </c>
      <c r="B77" s="94"/>
      <c r="C77" s="73"/>
      <c r="D77" s="93"/>
      <c r="G77" s="51"/>
      <c r="H77" s="51"/>
      <c r="I77" s="51"/>
      <c r="J77" s="51"/>
      <c r="K77" s="51"/>
      <c r="L77" s="51"/>
      <c r="M77" s="51"/>
      <c r="N77" s="51"/>
      <c r="O77" s="51"/>
    </row>
    <row r="78" spans="1:15" s="50" customFormat="1" x14ac:dyDescent="0.2">
      <c r="A78" s="49">
        <v>40</v>
      </c>
      <c r="B78" s="94"/>
      <c r="C78" s="73"/>
      <c r="D78" s="93"/>
      <c r="G78" s="51"/>
      <c r="H78" s="51"/>
      <c r="I78" s="51"/>
      <c r="J78" s="51"/>
      <c r="K78" s="51"/>
      <c r="L78" s="51"/>
      <c r="M78" s="51"/>
      <c r="N78" s="51"/>
      <c r="O78" s="51"/>
    </row>
    <row r="79" spans="1:15" s="50" customFormat="1" x14ac:dyDescent="0.2">
      <c r="A79" s="49">
        <v>41</v>
      </c>
      <c r="B79" s="94"/>
      <c r="C79" s="73"/>
      <c r="D79" s="93"/>
      <c r="G79" s="51"/>
      <c r="H79" s="51"/>
      <c r="I79" s="51"/>
      <c r="J79" s="51"/>
      <c r="K79" s="51"/>
      <c r="L79" s="51"/>
      <c r="M79" s="51"/>
      <c r="N79" s="51"/>
      <c r="O79" s="51"/>
    </row>
    <row r="80" spans="1:15" s="50" customFormat="1" x14ac:dyDescent="0.2">
      <c r="A80" s="49">
        <v>42</v>
      </c>
      <c r="B80" s="94"/>
      <c r="C80" s="73"/>
      <c r="D80" s="93"/>
      <c r="G80" s="51"/>
      <c r="H80" s="51"/>
      <c r="I80" s="51"/>
      <c r="J80" s="51"/>
      <c r="K80" s="51"/>
      <c r="L80" s="51"/>
      <c r="M80" s="51"/>
      <c r="N80" s="51"/>
      <c r="O80" s="51"/>
    </row>
    <row r="81" spans="1:15" s="50" customFormat="1" x14ac:dyDescent="0.2">
      <c r="A81" s="49">
        <v>43</v>
      </c>
      <c r="B81" s="94"/>
      <c r="C81" s="73"/>
      <c r="D81" s="93"/>
      <c r="G81" s="51"/>
      <c r="H81" s="51"/>
      <c r="I81" s="51"/>
      <c r="J81" s="51"/>
      <c r="K81" s="51"/>
      <c r="L81" s="51"/>
      <c r="M81" s="51"/>
      <c r="N81" s="51"/>
      <c r="O81" s="51"/>
    </row>
    <row r="82" spans="1:15" s="50" customFormat="1" x14ac:dyDescent="0.2">
      <c r="A82" s="49">
        <v>44</v>
      </c>
      <c r="B82" s="94"/>
      <c r="C82" s="73"/>
      <c r="D82" s="93"/>
      <c r="G82" s="51"/>
      <c r="H82" s="51"/>
      <c r="I82" s="51"/>
      <c r="J82" s="51"/>
      <c r="K82" s="51"/>
      <c r="L82" s="51"/>
      <c r="M82" s="51"/>
      <c r="N82" s="51"/>
      <c r="O82" s="51"/>
    </row>
    <row r="83" spans="1:15" s="50" customFormat="1" x14ac:dyDescent="0.2">
      <c r="A83" s="49">
        <v>45</v>
      </c>
      <c r="B83" s="94"/>
      <c r="C83" s="73"/>
      <c r="D83" s="93"/>
      <c r="G83" s="51"/>
      <c r="H83" s="51"/>
      <c r="I83" s="51"/>
      <c r="J83" s="51"/>
      <c r="K83" s="51"/>
      <c r="L83" s="51"/>
      <c r="M83" s="51"/>
      <c r="N83" s="51"/>
      <c r="O83" s="51"/>
    </row>
    <row r="84" spans="1:15" s="50" customFormat="1" x14ac:dyDescent="0.2">
      <c r="A84" s="49">
        <v>46</v>
      </c>
      <c r="B84" s="94"/>
      <c r="C84" s="73"/>
      <c r="D84" s="93"/>
      <c r="G84" s="51"/>
      <c r="H84" s="51"/>
      <c r="I84" s="51"/>
      <c r="J84" s="51"/>
      <c r="K84" s="51"/>
      <c r="L84" s="51"/>
      <c r="M84" s="51"/>
      <c r="N84" s="51"/>
      <c r="O84" s="51"/>
    </row>
    <row r="85" spans="1:15" s="50" customFormat="1" x14ac:dyDescent="0.2">
      <c r="A85" s="49">
        <v>47</v>
      </c>
      <c r="B85" s="94"/>
      <c r="C85" s="73"/>
      <c r="D85" s="93"/>
      <c r="G85" s="51"/>
      <c r="H85" s="51"/>
      <c r="I85" s="51"/>
      <c r="J85" s="51"/>
      <c r="K85" s="51"/>
      <c r="L85" s="51"/>
      <c r="M85" s="51"/>
      <c r="N85" s="51"/>
      <c r="O85" s="51"/>
    </row>
    <row r="86" spans="1:15" s="50" customFormat="1" x14ac:dyDescent="0.2">
      <c r="A86" s="49">
        <v>48</v>
      </c>
      <c r="B86" s="94"/>
      <c r="C86" s="73"/>
      <c r="D86" s="93"/>
      <c r="G86" s="51"/>
      <c r="H86" s="51"/>
      <c r="I86" s="51"/>
      <c r="J86" s="51"/>
      <c r="K86" s="51"/>
      <c r="L86" s="51"/>
      <c r="M86" s="51"/>
      <c r="N86" s="51"/>
      <c r="O86" s="51"/>
    </row>
    <row r="87" spans="1:15" s="50" customFormat="1" x14ac:dyDescent="0.2">
      <c r="A87" s="49">
        <v>49</v>
      </c>
      <c r="B87" s="51"/>
      <c r="C87" s="73"/>
      <c r="G87" s="51"/>
      <c r="H87" s="51"/>
      <c r="I87" s="51"/>
      <c r="J87" s="51"/>
      <c r="K87" s="51"/>
      <c r="L87" s="51"/>
      <c r="M87" s="51"/>
      <c r="N87" s="51"/>
      <c r="O87" s="51"/>
    </row>
    <row r="88" spans="1:15" s="50" customFormat="1" x14ac:dyDescent="0.2">
      <c r="A88" s="49">
        <v>50</v>
      </c>
      <c r="B88" s="51"/>
      <c r="C88" s="73"/>
      <c r="G88" s="51"/>
      <c r="H88" s="51"/>
      <c r="I88" s="51"/>
      <c r="J88" s="51"/>
      <c r="K88" s="51"/>
      <c r="L88" s="51"/>
      <c r="M88" s="51"/>
      <c r="N88" s="51"/>
      <c r="O88" s="51"/>
    </row>
    <row r="89" spans="1:15" s="50" customFormat="1" x14ac:dyDescent="0.2">
      <c r="A89" s="49">
        <v>51</v>
      </c>
      <c r="B89" s="51"/>
      <c r="C89" s="73"/>
      <c r="G89" s="51"/>
      <c r="H89" s="51"/>
      <c r="I89" s="51"/>
      <c r="J89" s="51"/>
      <c r="K89" s="51"/>
      <c r="L89" s="51"/>
      <c r="M89" s="51"/>
      <c r="N89" s="51"/>
      <c r="O89" s="51"/>
    </row>
    <row r="90" spans="1:15" s="50" customFormat="1" x14ac:dyDescent="0.2">
      <c r="A90" s="49">
        <v>52</v>
      </c>
      <c r="B90" s="51"/>
      <c r="C90" s="73"/>
      <c r="G90" s="51"/>
      <c r="H90" s="51"/>
      <c r="I90" s="51"/>
      <c r="J90" s="51"/>
      <c r="K90" s="51"/>
      <c r="L90" s="51"/>
      <c r="M90" s="51"/>
      <c r="N90" s="51"/>
      <c r="O90" s="51"/>
    </row>
    <row r="91" spans="1:15" s="50" customFormat="1" x14ac:dyDescent="0.2">
      <c r="A91" s="49">
        <v>53</v>
      </c>
      <c r="B91" s="91"/>
      <c r="C91" s="88"/>
      <c r="D91" s="90"/>
      <c r="G91" s="51"/>
      <c r="H91" s="51"/>
      <c r="I91" s="51"/>
      <c r="J91" s="51"/>
      <c r="K91" s="51"/>
      <c r="L91" s="51"/>
      <c r="M91" s="51"/>
      <c r="N91" s="51"/>
      <c r="O91" s="51"/>
    </row>
    <row r="92" spans="1:15" s="50" customFormat="1" x14ac:dyDescent="0.2">
      <c r="A92" s="88"/>
      <c r="B92" s="51"/>
      <c r="C92" s="73"/>
      <c r="D92" s="93"/>
      <c r="G92" s="51"/>
      <c r="H92" s="51"/>
      <c r="I92" s="51"/>
      <c r="J92" s="51"/>
      <c r="K92" s="51"/>
      <c r="L92" s="51"/>
      <c r="M92" s="51"/>
      <c r="N92" s="51"/>
      <c r="O92" s="51"/>
    </row>
    <row r="93" spans="1:15" s="50" customFormat="1" x14ac:dyDescent="0.2">
      <c r="A93" s="51"/>
      <c r="B93" s="51"/>
      <c r="C93" s="73"/>
      <c r="D93" s="93"/>
      <c r="G93" s="51"/>
      <c r="H93" s="51"/>
      <c r="I93" s="51"/>
      <c r="J93" s="51"/>
      <c r="K93" s="51"/>
      <c r="L93" s="51"/>
      <c r="M93" s="51"/>
      <c r="N93" s="51"/>
      <c r="O93" s="51"/>
    </row>
    <row r="94" spans="1:15" s="50" customFormat="1" x14ac:dyDescent="0.2">
      <c r="A94" s="51"/>
      <c r="B94" s="51"/>
      <c r="C94" s="73"/>
      <c r="D94" s="93"/>
      <c r="G94" s="51"/>
      <c r="H94" s="51"/>
      <c r="I94" s="51"/>
      <c r="J94" s="51"/>
      <c r="K94" s="51"/>
      <c r="L94" s="51"/>
      <c r="M94" s="51"/>
      <c r="N94" s="51"/>
      <c r="O94" s="51"/>
    </row>
    <row r="95" spans="1:15" s="50" customFormat="1" x14ac:dyDescent="0.2">
      <c r="A95" s="51"/>
      <c r="B95" s="51"/>
      <c r="C95" s="73"/>
      <c r="D95" s="93"/>
      <c r="G95" s="51"/>
      <c r="H95" s="51"/>
      <c r="I95" s="51"/>
      <c r="J95" s="51"/>
      <c r="K95" s="51"/>
      <c r="L95" s="51"/>
      <c r="M95" s="51"/>
      <c r="N95" s="51"/>
      <c r="O95" s="51"/>
    </row>
    <row r="96" spans="1:15" s="50" customFormat="1" x14ac:dyDescent="0.2">
      <c r="A96" s="51"/>
      <c r="B96" s="51"/>
      <c r="C96" s="73"/>
      <c r="G96" s="51"/>
      <c r="H96" s="51"/>
      <c r="I96" s="51"/>
      <c r="J96" s="51"/>
      <c r="K96" s="51"/>
      <c r="L96" s="51"/>
      <c r="M96" s="51"/>
      <c r="N96" s="51"/>
      <c r="O96" s="51"/>
    </row>
    <row r="97" spans="1:15" s="50" customFormat="1" x14ac:dyDescent="0.2">
      <c r="A97" s="49">
        <v>42</v>
      </c>
      <c r="B97" s="75"/>
      <c r="C97" s="73"/>
      <c r="G97" s="51"/>
      <c r="H97" s="51"/>
      <c r="I97" s="51"/>
      <c r="J97" s="51"/>
      <c r="K97" s="51"/>
      <c r="L97" s="51"/>
      <c r="M97" s="51"/>
      <c r="N97" s="51"/>
      <c r="O97" s="51"/>
    </row>
    <row r="98" spans="1:15" s="50" customFormat="1" x14ac:dyDescent="0.2">
      <c r="A98" s="49">
        <v>43</v>
      </c>
      <c r="B98" s="51"/>
      <c r="C98" s="51"/>
      <c r="G98" s="51"/>
      <c r="H98" s="51"/>
      <c r="I98" s="51"/>
      <c r="J98" s="51"/>
      <c r="K98" s="51"/>
      <c r="L98" s="51"/>
      <c r="M98" s="51"/>
      <c r="N98" s="51"/>
      <c r="O98" s="51"/>
    </row>
    <row r="99" spans="1:15" s="50" customFormat="1" x14ac:dyDescent="0.2">
      <c r="A99" s="51"/>
      <c r="B99" s="51"/>
      <c r="C99" s="51"/>
      <c r="G99" s="51"/>
      <c r="H99" s="51"/>
      <c r="I99" s="51"/>
      <c r="J99" s="51"/>
      <c r="K99" s="51"/>
      <c r="L99" s="51"/>
      <c r="M99" s="51"/>
      <c r="N99" s="51"/>
      <c r="O99" s="51"/>
    </row>
    <row r="100" spans="1:15" s="50" customFormat="1" x14ac:dyDescent="0.2">
      <c r="A100" s="51"/>
      <c r="B100" s="51"/>
      <c r="C100" s="51"/>
      <c r="G100" s="51"/>
      <c r="H100" s="51"/>
      <c r="I100" s="51"/>
      <c r="J100" s="51"/>
      <c r="K100" s="51"/>
      <c r="L100" s="51"/>
      <c r="M100" s="51"/>
      <c r="N100" s="51"/>
      <c r="O100" s="51"/>
    </row>
    <row r="101" spans="1:15" s="50" customFormat="1" x14ac:dyDescent="0.2">
      <c r="A101" s="51"/>
      <c r="B101" s="51"/>
      <c r="C101" s="51"/>
      <c r="E101" s="87"/>
      <c r="G101" s="51"/>
      <c r="H101" s="51"/>
      <c r="I101" s="51"/>
      <c r="J101" s="51"/>
      <c r="K101" s="51"/>
      <c r="L101" s="51"/>
      <c r="M101" s="51"/>
      <c r="N101" s="51"/>
      <c r="O101" s="51"/>
    </row>
    <row r="102" spans="1:15" s="50" customFormat="1" x14ac:dyDescent="0.2">
      <c r="A102" s="51"/>
      <c r="B102" s="85"/>
      <c r="C102" s="86"/>
      <c r="D102" s="87"/>
      <c r="G102" s="51"/>
      <c r="H102" s="51"/>
      <c r="I102" s="51"/>
      <c r="J102" s="51"/>
      <c r="K102" s="51"/>
      <c r="L102" s="51"/>
      <c r="M102" s="51"/>
      <c r="N102" s="51"/>
      <c r="O102" s="51"/>
    </row>
    <row r="103" spans="1:15" s="50" customFormat="1" x14ac:dyDescent="0.2">
      <c r="A103" s="85"/>
      <c r="B103" s="51"/>
      <c r="C103" s="49"/>
      <c r="G103" s="51"/>
      <c r="H103" s="51"/>
      <c r="I103" s="51"/>
      <c r="J103" s="51"/>
      <c r="K103" s="51"/>
      <c r="L103" s="51"/>
      <c r="M103" s="51"/>
      <c r="N103" s="51"/>
      <c r="O103" s="51"/>
    </row>
    <row r="107" spans="1:15" s="50" customFormat="1" x14ac:dyDescent="0.2">
      <c r="A107" s="51"/>
      <c r="B107" s="92"/>
      <c r="C107" s="49"/>
      <c r="G107" s="51"/>
      <c r="H107" s="51"/>
      <c r="I107" s="51"/>
      <c r="J107" s="51"/>
      <c r="K107" s="51"/>
      <c r="L107" s="51"/>
      <c r="M107" s="51"/>
      <c r="N107" s="51"/>
      <c r="O107" s="51"/>
    </row>
  </sheetData>
  <mergeCells count="1">
    <mergeCell ref="B6:C6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21"/>
  <sheetViews>
    <sheetView showGridLines="0" tabSelected="1" view="pageLayout" zoomScaleNormal="100" workbookViewId="0">
      <selection activeCell="N6" sqref="N6:T6"/>
    </sheetView>
  </sheetViews>
  <sheetFormatPr baseColWidth="10" defaultRowHeight="12" x14ac:dyDescent="0.2"/>
  <cols>
    <col min="1" max="1" width="4.28515625" style="2" customWidth="1"/>
    <col min="2" max="3" width="5.42578125" style="2" customWidth="1"/>
    <col min="4" max="4" width="6" style="2" customWidth="1"/>
    <col min="5" max="5" width="7.7109375" style="2" customWidth="1"/>
    <col min="6" max="6" width="7.5703125" style="2" hidden="1" customWidth="1"/>
    <col min="7" max="7" width="5.28515625" style="2" customWidth="1"/>
    <col min="8" max="8" width="3.28515625" style="2" customWidth="1"/>
    <col min="9" max="9" width="8.7109375" style="2" hidden="1" customWidth="1"/>
    <col min="10" max="10" width="5.5703125" style="2" customWidth="1"/>
    <col min="11" max="11" width="5.42578125" style="2" customWidth="1"/>
    <col min="12" max="12" width="3" style="2" customWidth="1"/>
    <col min="13" max="13" width="0.42578125" style="2" customWidth="1"/>
    <col min="14" max="14" width="9.5703125" style="2" customWidth="1"/>
    <col min="15" max="15" width="4.28515625" style="2" customWidth="1"/>
    <col min="16" max="16" width="5.28515625" style="2" customWidth="1"/>
    <col min="17" max="17" width="2.5703125" style="2" hidden="1" customWidth="1"/>
    <col min="18" max="18" width="3.140625" style="2" customWidth="1"/>
    <col min="19" max="19" width="4.5703125" style="2" bestFit="1" customWidth="1"/>
    <col min="20" max="20" width="2.5703125" style="2" customWidth="1"/>
    <col min="21" max="21" width="13.5703125" style="2" customWidth="1"/>
    <col min="22" max="22" width="3.7109375" style="2" customWidth="1"/>
    <col min="23" max="23" width="2" style="2" customWidth="1"/>
    <col min="24" max="28" width="11.42578125" style="2" hidden="1" customWidth="1"/>
    <col min="29" max="29" width="0" style="2" hidden="1" customWidth="1"/>
    <col min="30" max="16384" width="11.42578125" style="2"/>
  </cols>
  <sheetData>
    <row r="1" spans="1:21" s="1" customFormat="1" ht="7.5" customHeight="1" x14ac:dyDescent="0.2">
      <c r="C1" s="37"/>
    </row>
    <row r="2" spans="1:21" s="1" customFormat="1" ht="7.5" customHeight="1" x14ac:dyDescent="0.2">
      <c r="C2" s="37"/>
    </row>
    <row r="3" spans="1:21" s="5" customFormat="1" ht="12" customHeight="1" x14ac:dyDescent="0.2">
      <c r="B3" s="156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09"/>
      <c r="U3" s="110"/>
    </row>
    <row r="4" spans="1:21" ht="6" customHeight="1" x14ac:dyDescent="0.2">
      <c r="C4" s="37"/>
    </row>
    <row r="5" spans="1:21" ht="12" customHeight="1" x14ac:dyDescent="0.2">
      <c r="C5" s="3"/>
    </row>
    <row r="6" spans="1:21" ht="12.75" customHeight="1" x14ac:dyDescent="0.2">
      <c r="C6" s="3"/>
      <c r="L6" s="125"/>
      <c r="M6" s="125"/>
      <c r="N6" s="188"/>
      <c r="O6" s="188"/>
      <c r="P6" s="188"/>
      <c r="Q6" s="188"/>
      <c r="R6" s="188"/>
      <c r="S6" s="188"/>
      <c r="T6" s="188"/>
      <c r="U6" s="125"/>
    </row>
    <row r="7" spans="1:21" ht="12.75" customHeight="1" x14ac:dyDescent="0.2">
      <c r="K7" s="4"/>
      <c r="L7" s="126"/>
      <c r="M7" s="126"/>
      <c r="N7" s="188"/>
      <c r="O7" s="188"/>
      <c r="P7" s="188"/>
      <c r="Q7" s="188"/>
      <c r="R7" s="188"/>
      <c r="S7" s="188"/>
      <c r="T7" s="188"/>
      <c r="U7" s="126"/>
    </row>
    <row r="8" spans="1:21" ht="12.75" customHeight="1" x14ac:dyDescent="0.2">
      <c r="K8" s="4"/>
      <c r="L8" s="126"/>
      <c r="M8" s="126"/>
      <c r="N8" s="188"/>
      <c r="O8" s="220"/>
      <c r="P8" s="220"/>
      <c r="Q8" s="220"/>
      <c r="R8" s="220"/>
      <c r="S8" s="220"/>
      <c r="T8" s="220"/>
      <c r="U8" s="126"/>
    </row>
    <row r="9" spans="1:21" ht="12.75" customHeight="1" x14ac:dyDescent="0.2">
      <c r="K9" s="4"/>
      <c r="L9" s="126"/>
      <c r="M9" s="126"/>
      <c r="N9" s="188"/>
      <c r="O9" s="220"/>
      <c r="P9" s="220"/>
      <c r="Q9" s="220"/>
      <c r="R9" s="220"/>
      <c r="S9" s="220"/>
      <c r="T9" s="220"/>
      <c r="U9" s="126"/>
    </row>
    <row r="10" spans="1:21" ht="12.75" customHeight="1" x14ac:dyDescent="0.2"/>
    <row r="11" spans="1:21" ht="6.75" customHeight="1" x14ac:dyDescent="0.2"/>
    <row r="12" spans="1:21" ht="12.75" customHeight="1" x14ac:dyDescent="0.2">
      <c r="A12" s="2" t="s">
        <v>8</v>
      </c>
      <c r="B12" s="6"/>
      <c r="K12" s="111"/>
    </row>
    <row r="13" spans="1:21" ht="12.75" customHeight="1" x14ac:dyDescent="0.2">
      <c r="A13" s="140"/>
      <c r="B13" s="1"/>
    </row>
    <row r="14" spans="1:21" ht="12.75" customHeight="1" x14ac:dyDescent="0.2">
      <c r="N14" s="174" t="s">
        <v>7</v>
      </c>
      <c r="O14" s="174"/>
      <c r="P14" s="196"/>
      <c r="Q14" s="196"/>
      <c r="R14" s="196"/>
      <c r="S14" s="196"/>
      <c r="T14" s="196"/>
      <c r="U14" s="196"/>
    </row>
    <row r="15" spans="1:21" ht="12.75" customHeight="1" x14ac:dyDescent="0.2">
      <c r="A15" s="77" t="s">
        <v>18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</row>
    <row r="16" spans="1:21" ht="12.75" customHeight="1" x14ac:dyDescent="0.2">
      <c r="A16" s="3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3" ht="12.75" customHeight="1" x14ac:dyDescent="0.2">
      <c r="A17" s="174" t="s">
        <v>61</v>
      </c>
      <c r="B17" s="174"/>
      <c r="C17" s="174"/>
      <c r="D17" s="174"/>
      <c r="E17" s="188"/>
      <c r="F17" s="188"/>
      <c r="G17" s="188"/>
      <c r="H17" s="188"/>
      <c r="I17" s="188"/>
      <c r="J17" s="188"/>
      <c r="N17" s="160" t="s">
        <v>63</v>
      </c>
      <c r="O17" s="188"/>
      <c r="P17" s="188"/>
      <c r="Q17" s="188"/>
      <c r="R17" s="188"/>
      <c r="S17" s="188"/>
      <c r="T17" s="188"/>
      <c r="U17" s="127"/>
    </row>
    <row r="18" spans="1:23" s="8" customFormat="1" ht="12.75" customHeight="1" x14ac:dyDescent="0.2">
      <c r="A18" s="173" t="s">
        <v>74</v>
      </c>
      <c r="B18" s="173"/>
      <c r="C18" s="173"/>
      <c r="D18" s="173"/>
      <c r="E18" s="188"/>
      <c r="F18" s="188"/>
      <c r="G18" s="188"/>
      <c r="H18" s="188"/>
      <c r="I18" s="188"/>
      <c r="J18" s="188"/>
      <c r="N18" s="11" t="s">
        <v>64</v>
      </c>
      <c r="O18" s="188"/>
      <c r="P18" s="188"/>
      <c r="Q18" s="188"/>
      <c r="R18" s="188"/>
      <c r="S18" s="188"/>
      <c r="T18" s="188"/>
      <c r="U18" s="127"/>
    </row>
    <row r="19" spans="1:23" ht="12.75" customHeight="1" x14ac:dyDescent="0.2">
      <c r="A19" s="173" t="s">
        <v>75</v>
      </c>
      <c r="B19" s="173"/>
      <c r="C19" s="173"/>
      <c r="D19" s="173"/>
      <c r="E19" s="188"/>
      <c r="F19" s="188"/>
      <c r="G19" s="188"/>
      <c r="H19" s="188"/>
      <c r="I19" s="188"/>
      <c r="J19" s="188"/>
      <c r="K19" s="223"/>
      <c r="L19" s="223"/>
      <c r="M19" s="223"/>
      <c r="N19" s="223"/>
      <c r="O19" s="10"/>
      <c r="P19" s="127"/>
      <c r="Q19" s="127"/>
      <c r="R19" s="127"/>
      <c r="S19" s="127"/>
      <c r="T19" s="127"/>
      <c r="U19" s="127"/>
    </row>
    <row r="20" spans="1:23" ht="12.75" customHeight="1" x14ac:dyDescent="0.2">
      <c r="A20" s="174" t="s">
        <v>62</v>
      </c>
      <c r="B20" s="174"/>
      <c r="C20" s="174"/>
      <c r="D20" s="174"/>
      <c r="E20" s="188"/>
      <c r="F20" s="188"/>
      <c r="G20" s="188"/>
      <c r="H20" s="188"/>
      <c r="I20" s="188"/>
      <c r="J20" s="188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23" s="5" customFormat="1" ht="9.9499999999999993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P21" s="153"/>
      <c r="Q21" s="153"/>
      <c r="R21" s="153"/>
      <c r="S21" s="153"/>
      <c r="T21" s="153"/>
      <c r="U21" s="153"/>
    </row>
    <row r="22" spans="1:23" ht="12" customHeight="1" x14ac:dyDescent="0.2">
      <c r="A22" s="2" t="s">
        <v>42</v>
      </c>
    </row>
    <row r="23" spans="1:23" ht="5.0999999999999996" customHeight="1" x14ac:dyDescent="0.2"/>
    <row r="24" spans="1:23" ht="12.75" customHeight="1" x14ac:dyDescent="0.2">
      <c r="A24" s="39" t="s">
        <v>34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188"/>
      <c r="S24" s="188"/>
      <c r="T24" s="188"/>
      <c r="U24" s="188"/>
    </row>
    <row r="25" spans="1:23" ht="12.75" customHeight="1" x14ac:dyDescent="0.2">
      <c r="A25" s="47" t="s">
        <v>29</v>
      </c>
      <c r="B25" s="197"/>
      <c r="C25" s="198"/>
      <c r="D25" s="198"/>
      <c r="E25" s="79" t="s">
        <v>13</v>
      </c>
      <c r="F25" s="79"/>
      <c r="J25" s="80"/>
      <c r="K25" s="47"/>
    </row>
    <row r="26" spans="1:23" ht="8.25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1:23" ht="12.75" customHeight="1" x14ac:dyDescent="0.2">
      <c r="A27" s="14" t="s">
        <v>14</v>
      </c>
      <c r="B27" s="189"/>
      <c r="C27" s="190"/>
      <c r="D27" s="192" t="s">
        <v>15</v>
      </c>
      <c r="E27" s="192"/>
      <c r="F27" s="161"/>
      <c r="G27" s="112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5" t="s">
        <v>16</v>
      </c>
      <c r="T27" s="175"/>
      <c r="U27" s="176"/>
      <c r="V27" s="114"/>
      <c r="W27" s="114"/>
    </row>
    <row r="28" spans="1:23" ht="12.75" customHeight="1" x14ac:dyDescent="0.2">
      <c r="A28" s="16" t="s">
        <v>14</v>
      </c>
      <c r="B28" s="189"/>
      <c r="C28" s="190"/>
      <c r="D28" s="191" t="s">
        <v>15</v>
      </c>
      <c r="E28" s="191"/>
      <c r="F28" s="159"/>
      <c r="G28" s="115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40" t="s">
        <v>16</v>
      </c>
      <c r="T28" s="175"/>
      <c r="U28" s="176"/>
    </row>
    <row r="29" spans="1:23" ht="12" customHeight="1" x14ac:dyDescent="0.2">
      <c r="A29" s="16" t="s">
        <v>14</v>
      </c>
      <c r="B29" s="189"/>
      <c r="C29" s="189"/>
      <c r="D29" s="191" t="s">
        <v>15</v>
      </c>
      <c r="E29" s="191"/>
      <c r="F29" s="159"/>
      <c r="G29" s="115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40" t="s">
        <v>16</v>
      </c>
      <c r="T29" s="181"/>
      <c r="U29" s="182"/>
    </row>
    <row r="30" spans="1:23" ht="5.0999999999999996" customHeight="1" x14ac:dyDescent="0.2">
      <c r="A30" s="19"/>
      <c r="B30" s="159"/>
      <c r="C30" s="159"/>
      <c r="D30" s="9"/>
      <c r="E30" s="159"/>
      <c r="F30" s="15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44"/>
      <c r="U30" s="45"/>
    </row>
    <row r="31" spans="1:23" ht="12" customHeight="1" x14ac:dyDescent="0.2">
      <c r="A31" s="20" t="s">
        <v>0</v>
      </c>
      <c r="B31" s="21"/>
      <c r="C31" s="21"/>
      <c r="D31" s="22"/>
      <c r="E31" s="22"/>
      <c r="F31" s="22"/>
      <c r="G31" s="194">
        <f>B27</f>
        <v>0</v>
      </c>
      <c r="H31" s="194"/>
      <c r="I31" s="157"/>
      <c r="J31" s="22"/>
      <c r="K31" s="195">
        <f>B28</f>
        <v>0</v>
      </c>
      <c r="L31" s="195"/>
      <c r="M31" s="158"/>
      <c r="N31" s="22"/>
      <c r="O31" s="195">
        <f>B29</f>
        <v>0</v>
      </c>
      <c r="P31" s="195"/>
      <c r="Q31" s="158"/>
      <c r="S31" s="23" t="s">
        <v>16</v>
      </c>
      <c r="T31" s="183">
        <f>SUM(T27:U29)</f>
        <v>0</v>
      </c>
      <c r="U31" s="184"/>
      <c r="V31" s="114"/>
      <c r="W31" s="114"/>
    </row>
    <row r="32" spans="1:23" ht="5.0999999999999996" customHeight="1" x14ac:dyDescent="0.2">
      <c r="A32" s="24"/>
      <c r="B32" s="9"/>
      <c r="C32" s="9"/>
      <c r="D32" s="9"/>
      <c r="E32" s="9"/>
      <c r="F32" s="9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S32" s="18"/>
      <c r="T32" s="19"/>
      <c r="U32" s="42"/>
    </row>
    <row r="33" spans="1:28" ht="12.75" customHeight="1" x14ac:dyDescent="0.3">
      <c r="A33" s="24" t="s">
        <v>30</v>
      </c>
      <c r="B33" s="9"/>
      <c r="C33" s="82"/>
      <c r="D33" s="2" t="s">
        <v>1</v>
      </c>
      <c r="E33" s="154">
        <f>ROUND(T31*C33%*20,0)/20</f>
        <v>0</v>
      </c>
      <c r="F33" s="26">
        <f>T31-E33</f>
        <v>0</v>
      </c>
      <c r="G33" s="185">
        <f>ROUND(T27*C33%*20,0)/20</f>
        <v>0</v>
      </c>
      <c r="H33" s="185"/>
      <c r="I33" s="26">
        <f>T27-G33</f>
        <v>0</v>
      </c>
      <c r="J33" s="149"/>
      <c r="K33" s="185">
        <f>ROUND(T28*C33%*20,0)/20</f>
        <v>0</v>
      </c>
      <c r="L33" s="185"/>
      <c r="M33" s="26">
        <f>T28-K33</f>
        <v>0</v>
      </c>
      <c r="N33" s="149"/>
      <c r="O33" s="185">
        <f>ROUND(T29*C33%*20,0)/20</f>
        <v>0</v>
      </c>
      <c r="P33" s="185"/>
      <c r="Q33" s="26">
        <f>T29-O33</f>
        <v>0</v>
      </c>
      <c r="S33" s="18" t="s">
        <v>9</v>
      </c>
      <c r="T33" s="19"/>
      <c r="U33" s="42"/>
      <c r="V33" s="114"/>
      <c r="W33" s="114"/>
    </row>
    <row r="34" spans="1:28" ht="12.75" customHeight="1" x14ac:dyDescent="0.3">
      <c r="A34" s="24" t="s">
        <v>31</v>
      </c>
      <c r="B34" s="9"/>
      <c r="C34" s="82"/>
      <c r="D34" s="2" t="s">
        <v>1</v>
      </c>
      <c r="E34" s="154">
        <f>ROUND(F33*C34%*20,0)/20</f>
        <v>0</v>
      </c>
      <c r="F34" s="26">
        <f>F33-E34</f>
        <v>0</v>
      </c>
      <c r="G34" s="185">
        <f>ROUND(I33*C34%*20,0)/20</f>
        <v>0</v>
      </c>
      <c r="H34" s="185"/>
      <c r="I34" s="26">
        <f>I33-G34</f>
        <v>0</v>
      </c>
      <c r="J34" s="149"/>
      <c r="K34" s="185">
        <f>ROUND(M33*C34%*20,0)/20</f>
        <v>0</v>
      </c>
      <c r="L34" s="185"/>
      <c r="M34" s="26">
        <f>M33-K34</f>
        <v>0</v>
      </c>
      <c r="N34" s="149"/>
      <c r="O34" s="185">
        <f>ROUND(Q33*C34%*20,0)/20</f>
        <v>0</v>
      </c>
      <c r="P34" s="185"/>
      <c r="Q34" s="26">
        <f>Q33-O34</f>
        <v>0</v>
      </c>
      <c r="S34" s="18"/>
      <c r="T34" s="43"/>
      <c r="U34" s="42"/>
      <c r="X34" s="2" t="s">
        <v>105</v>
      </c>
      <c r="Z34" s="2" t="s">
        <v>105</v>
      </c>
      <c r="AB34" s="2" t="s">
        <v>105</v>
      </c>
    </row>
    <row r="35" spans="1:28" ht="12.75" customHeight="1" x14ac:dyDescent="0.3">
      <c r="A35" s="84" t="s">
        <v>41</v>
      </c>
      <c r="B35" s="9"/>
      <c r="C35" s="82"/>
      <c r="D35" s="2" t="s">
        <v>1</v>
      </c>
      <c r="E35" s="154">
        <f>ROUND(F34*C35%*20,0)/20</f>
        <v>0</v>
      </c>
      <c r="F35" s="26">
        <f>F34-E35</f>
        <v>0</v>
      </c>
      <c r="G35" s="185">
        <f>ROUND(I34*C35%*20,0)/20</f>
        <v>0</v>
      </c>
      <c r="H35" s="185"/>
      <c r="I35" s="26">
        <f>I34-G35</f>
        <v>0</v>
      </c>
      <c r="J35" s="149"/>
      <c r="K35" s="185">
        <f>ROUND(M34*C35%*20,0)/20</f>
        <v>0</v>
      </c>
      <c r="L35" s="185"/>
      <c r="M35" s="26">
        <f>M34-K35</f>
        <v>0</v>
      </c>
      <c r="N35" s="149"/>
      <c r="O35" s="185">
        <f>ROUND(Q34*C35%*20,0)/20</f>
        <v>0</v>
      </c>
      <c r="P35" s="185"/>
      <c r="Q35" s="26">
        <f>Q34-O35</f>
        <v>0</v>
      </c>
      <c r="S35" s="18"/>
      <c r="T35" s="43"/>
      <c r="U35" s="42"/>
      <c r="X35" s="2" t="s">
        <v>101</v>
      </c>
      <c r="Z35" s="2" t="s">
        <v>102</v>
      </c>
      <c r="AB35" s="2" t="s">
        <v>97</v>
      </c>
    </row>
    <row r="36" spans="1:28" ht="12.75" customHeight="1" x14ac:dyDescent="0.3">
      <c r="A36" s="84" t="s">
        <v>65</v>
      </c>
      <c r="B36" s="9"/>
      <c r="C36" s="82"/>
      <c r="D36" s="2" t="s">
        <v>1</v>
      </c>
      <c r="E36" s="154">
        <f>ROUND(F35*C36%*20,0)/20</f>
        <v>0</v>
      </c>
      <c r="F36" s="26"/>
      <c r="G36" s="185">
        <f t="shared" ref="G36" si="0">ROUND(I35*C36%*20,0)/20</f>
        <v>0</v>
      </c>
      <c r="H36" s="185"/>
      <c r="I36" s="26">
        <f t="shared" ref="I36:I38" si="1">I35-G36</f>
        <v>0</v>
      </c>
      <c r="J36" s="149"/>
      <c r="K36" s="185">
        <f t="shared" ref="K36:K38" si="2">ROUND(M35*C36%*20,0)/20</f>
        <v>0</v>
      </c>
      <c r="L36" s="185"/>
      <c r="M36" s="26">
        <f t="shared" ref="M36:M38" si="3">M35-K36</f>
        <v>0</v>
      </c>
      <c r="N36" s="149"/>
      <c r="O36" s="185">
        <f t="shared" ref="O36:O38" si="4">ROUND(Q35*C36%*20,0)/20</f>
        <v>0</v>
      </c>
      <c r="P36" s="185"/>
      <c r="Q36" s="26"/>
      <c r="S36" s="18"/>
      <c r="T36" s="43"/>
      <c r="U36" s="42"/>
      <c r="X36" s="2" t="s">
        <v>90</v>
      </c>
      <c r="Z36" s="2" t="s">
        <v>93</v>
      </c>
      <c r="AB36" s="2" t="s">
        <v>98</v>
      </c>
    </row>
    <row r="37" spans="1:28" ht="12.75" customHeight="1" x14ac:dyDescent="0.3">
      <c r="A37" s="84" t="s">
        <v>66</v>
      </c>
      <c r="B37" s="9"/>
      <c r="C37" s="113"/>
      <c r="D37" s="2" t="s">
        <v>16</v>
      </c>
      <c r="E37" s="154">
        <f>C37</f>
        <v>0</v>
      </c>
      <c r="F37" s="26"/>
      <c r="G37" s="185">
        <f>E37</f>
        <v>0</v>
      </c>
      <c r="H37" s="185"/>
      <c r="I37" s="26">
        <f t="shared" si="1"/>
        <v>0</v>
      </c>
      <c r="J37" s="149"/>
      <c r="K37" s="185">
        <f t="shared" si="2"/>
        <v>0</v>
      </c>
      <c r="L37" s="185"/>
      <c r="M37" s="26">
        <f t="shared" si="3"/>
        <v>0</v>
      </c>
      <c r="N37" s="149"/>
      <c r="O37" s="185">
        <f t="shared" si="4"/>
        <v>0</v>
      </c>
      <c r="P37" s="185"/>
      <c r="Q37" s="26"/>
      <c r="S37" s="18"/>
      <c r="T37" s="43"/>
      <c r="U37" s="42"/>
      <c r="X37" s="2" t="s">
        <v>91</v>
      </c>
      <c r="Z37" s="2" t="s">
        <v>94</v>
      </c>
      <c r="AB37" s="2" t="s">
        <v>99</v>
      </c>
    </row>
    <row r="38" spans="1:28" ht="12.75" customHeight="1" x14ac:dyDescent="0.3">
      <c r="A38" s="84" t="s">
        <v>67</v>
      </c>
      <c r="B38" s="9"/>
      <c r="C38" s="113"/>
      <c r="D38" s="2" t="s">
        <v>16</v>
      </c>
      <c r="E38" s="154">
        <f>C38</f>
        <v>0</v>
      </c>
      <c r="F38" s="26"/>
      <c r="G38" s="185">
        <f>E38</f>
        <v>0</v>
      </c>
      <c r="H38" s="185"/>
      <c r="I38" s="26">
        <f t="shared" si="1"/>
        <v>0</v>
      </c>
      <c r="J38" s="149"/>
      <c r="K38" s="185">
        <f t="shared" si="2"/>
        <v>0</v>
      </c>
      <c r="L38" s="185"/>
      <c r="M38" s="26">
        <f t="shared" si="3"/>
        <v>0</v>
      </c>
      <c r="N38" s="149"/>
      <c r="O38" s="185">
        <f t="shared" si="4"/>
        <v>0</v>
      </c>
      <c r="P38" s="185"/>
      <c r="Q38" s="26"/>
      <c r="S38" s="18"/>
      <c r="T38" s="43"/>
      <c r="U38" s="42"/>
      <c r="X38" s="2" t="s">
        <v>92</v>
      </c>
      <c r="Z38" s="2" t="s">
        <v>95</v>
      </c>
      <c r="AB38" s="2" t="s">
        <v>96</v>
      </c>
    </row>
    <row r="39" spans="1:28" ht="12.75" customHeight="1" x14ac:dyDescent="0.3">
      <c r="A39" s="84"/>
      <c r="B39" s="9"/>
      <c r="C39" s="129"/>
      <c r="E39" s="154"/>
      <c r="F39" s="26"/>
      <c r="G39" s="154"/>
      <c r="H39" s="154"/>
      <c r="I39" s="26"/>
      <c r="J39" s="149"/>
      <c r="K39" s="154"/>
      <c r="L39" s="154"/>
      <c r="M39" s="26"/>
      <c r="N39" s="149"/>
      <c r="O39" s="154"/>
      <c r="P39" s="154"/>
      <c r="Q39" s="26"/>
      <c r="S39" s="18"/>
      <c r="T39" s="43"/>
      <c r="U39" s="42"/>
      <c r="AB39" s="2" t="s">
        <v>100</v>
      </c>
    </row>
    <row r="40" spans="1:28" ht="12.75" customHeight="1" x14ac:dyDescent="0.3">
      <c r="A40" s="24" t="s">
        <v>10</v>
      </c>
      <c r="B40" s="9"/>
      <c r="C40" s="9"/>
      <c r="D40" s="9"/>
      <c r="E40" s="9"/>
      <c r="F40" s="9"/>
      <c r="G40" s="185">
        <f>G33+G34+G35+G38+G37</f>
        <v>0</v>
      </c>
      <c r="H40" s="185"/>
      <c r="I40" s="154"/>
      <c r="J40" s="149"/>
      <c r="K40" s="185">
        <f>K33+K34+K35+K38+K37</f>
        <v>0</v>
      </c>
      <c r="L40" s="185"/>
      <c r="M40" s="154"/>
      <c r="O40" s="185">
        <f>O33+O34+O35+O38+O37</f>
        <v>0</v>
      </c>
      <c r="P40" s="185"/>
      <c r="Q40" s="154"/>
      <c r="S40" s="17" t="s">
        <v>16</v>
      </c>
      <c r="T40" s="186">
        <f>E33+E34+E35+E38</f>
        <v>0</v>
      </c>
      <c r="U40" s="185"/>
      <c r="AB40" s="2" t="s">
        <v>108</v>
      </c>
    </row>
    <row r="41" spans="1:28" ht="12.75" customHeight="1" x14ac:dyDescent="0.3">
      <c r="A41" s="27" t="s">
        <v>2</v>
      </c>
      <c r="B41" s="28"/>
      <c r="C41" s="28"/>
      <c r="D41" s="9"/>
      <c r="E41" s="9"/>
      <c r="F41" s="9"/>
      <c r="G41" s="187">
        <f>T27-G40+G36</f>
        <v>0</v>
      </c>
      <c r="H41" s="187"/>
      <c r="I41" s="155"/>
      <c r="J41" s="149"/>
      <c r="K41" s="187">
        <f>T28-K40+K36</f>
        <v>0</v>
      </c>
      <c r="L41" s="187"/>
      <c r="M41" s="155"/>
      <c r="O41" s="187">
        <f>T29-O40+O36</f>
        <v>0</v>
      </c>
      <c r="P41" s="187"/>
      <c r="Q41" s="155"/>
      <c r="S41" s="17" t="s">
        <v>16</v>
      </c>
      <c r="T41" s="179">
        <f>T31-T40+E36+E37</f>
        <v>0</v>
      </c>
      <c r="U41" s="180"/>
    </row>
    <row r="42" spans="1:28" ht="12" customHeight="1" x14ac:dyDescent="0.3">
      <c r="A42" s="24" t="s">
        <v>3</v>
      </c>
      <c r="B42" s="9"/>
      <c r="C42" s="9"/>
      <c r="D42" s="81">
        <v>8.1</v>
      </c>
      <c r="E42" s="2" t="s">
        <v>1</v>
      </c>
      <c r="G42" s="185">
        <f>ROUND(G41*D42/100*20,0)/20</f>
        <v>0</v>
      </c>
      <c r="H42" s="185"/>
      <c r="I42" s="154"/>
      <c r="J42" s="149"/>
      <c r="K42" s="185">
        <f>ROUND(K41*D42/100*20,0)/20</f>
        <v>0</v>
      </c>
      <c r="L42" s="185"/>
      <c r="M42" s="154"/>
      <c r="O42" s="185">
        <f>ROUND(O41*D42/100*20,0)/20</f>
        <v>0</v>
      </c>
      <c r="P42" s="185"/>
      <c r="Q42" s="154"/>
      <c r="S42" s="41" t="s">
        <v>16</v>
      </c>
      <c r="T42" s="177">
        <f>ROUND(T41*D42/100*20,0)/20</f>
        <v>0</v>
      </c>
      <c r="U42" s="178"/>
    </row>
    <row r="43" spans="1:28" ht="5.0999999999999996" customHeight="1" x14ac:dyDescent="0.3">
      <c r="A43" s="24"/>
      <c r="B43" s="9"/>
      <c r="C43" s="9"/>
      <c r="D43" s="9"/>
      <c r="E43" s="9"/>
      <c r="F43" s="9"/>
      <c r="G43" s="44"/>
      <c r="H43" s="45"/>
      <c r="I43" s="107"/>
      <c r="J43" s="149"/>
      <c r="K43" s="44"/>
      <c r="L43" s="45"/>
      <c r="M43" s="107"/>
      <c r="N43" s="149"/>
      <c r="O43" s="44"/>
      <c r="P43" s="45"/>
      <c r="Q43" s="107"/>
      <c r="R43" s="149"/>
      <c r="S43" s="149"/>
      <c r="T43" s="44"/>
      <c r="U43" s="45"/>
    </row>
    <row r="44" spans="1:28" ht="12.75" customHeight="1" x14ac:dyDescent="0.3">
      <c r="A44" s="208" t="s">
        <v>4</v>
      </c>
      <c r="B44" s="209"/>
      <c r="C44" s="209"/>
      <c r="D44" s="29"/>
      <c r="E44" s="29"/>
      <c r="F44" s="29"/>
      <c r="G44" s="199">
        <f>G41+G42</f>
        <v>0</v>
      </c>
      <c r="H44" s="200"/>
      <c r="I44" s="108"/>
      <c r="J44" s="149"/>
      <c r="K44" s="199">
        <f>K41+K42</f>
        <v>0</v>
      </c>
      <c r="L44" s="200"/>
      <c r="M44" s="108"/>
      <c r="N44" s="149"/>
      <c r="O44" s="199">
        <f>O41+O42</f>
        <v>0</v>
      </c>
      <c r="P44" s="200"/>
      <c r="Q44" s="108"/>
      <c r="R44" s="149"/>
      <c r="S44" s="30" t="s">
        <v>16</v>
      </c>
      <c r="T44" s="199">
        <f>T41+T42</f>
        <v>0</v>
      </c>
      <c r="U44" s="200"/>
    </row>
    <row r="45" spans="1:28" ht="12.75" customHeight="1" x14ac:dyDescent="0.3">
      <c r="A45" s="31" t="s">
        <v>5</v>
      </c>
      <c r="B45" s="32"/>
      <c r="C45" s="32"/>
      <c r="D45" s="205" t="s">
        <v>6</v>
      </c>
      <c r="E45" s="205"/>
      <c r="F45" s="106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33" t="s">
        <v>16</v>
      </c>
      <c r="T45" s="206">
        <f>T44</f>
        <v>0</v>
      </c>
      <c r="U45" s="207"/>
    </row>
    <row r="46" spans="1:28" ht="8.25" customHeight="1" x14ac:dyDescent="0.3"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</row>
    <row r="47" spans="1:28" ht="12.75" customHeight="1" x14ac:dyDescent="0.3">
      <c r="A47" s="148" t="s">
        <v>86</v>
      </c>
      <c r="B47" s="148"/>
      <c r="C47" s="148"/>
      <c r="D47" s="172" t="s">
        <v>105</v>
      </c>
      <c r="E47" s="172"/>
      <c r="F47" s="172"/>
      <c r="G47" s="172"/>
      <c r="H47" s="10" t="s">
        <v>87</v>
      </c>
      <c r="I47" s="10"/>
      <c r="K47" s="172" t="s">
        <v>105</v>
      </c>
      <c r="L47" s="172"/>
      <c r="M47" s="172"/>
      <c r="N47" s="172"/>
      <c r="P47" s="162" t="s">
        <v>88</v>
      </c>
      <c r="Q47" s="149"/>
      <c r="R47" s="172" t="s">
        <v>105</v>
      </c>
      <c r="S47" s="172"/>
      <c r="T47" s="172"/>
      <c r="U47" s="172"/>
    </row>
    <row r="48" spans="1:28" ht="12.75" customHeight="1" x14ac:dyDescent="0.2">
      <c r="A48" s="2" t="s">
        <v>11</v>
      </c>
    </row>
    <row r="49" spans="1:21" ht="5.25" customHeight="1" x14ac:dyDescent="0.2"/>
    <row r="50" spans="1:21" ht="12.75" customHeight="1" x14ac:dyDescent="0.2">
      <c r="A50" s="174" t="s">
        <v>69</v>
      </c>
      <c r="B50" s="174"/>
      <c r="C50" s="174"/>
      <c r="D50" s="6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</row>
    <row r="51" spans="1:21" ht="6" customHeight="1" x14ac:dyDescent="0.2"/>
    <row r="52" spans="1:21" ht="12.75" customHeight="1" x14ac:dyDescent="0.2">
      <c r="A52" s="202" t="s">
        <v>53</v>
      </c>
      <c r="B52" s="202"/>
      <c r="C52" s="202"/>
      <c r="D52" s="202"/>
      <c r="E52" s="203" t="s">
        <v>78</v>
      </c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</row>
    <row r="53" spans="1:21" ht="12.75" customHeight="1" x14ac:dyDescent="0.2">
      <c r="A53" s="6"/>
      <c r="B53" s="6"/>
      <c r="C53" s="6"/>
      <c r="D53" s="6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</row>
    <row r="54" spans="1:21" ht="12.75" customHeight="1" x14ac:dyDescent="0.2">
      <c r="A54" s="6"/>
      <c r="B54" s="6"/>
      <c r="C54" s="6"/>
      <c r="D54" s="6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</row>
    <row r="55" spans="1:21" ht="12.75" customHeight="1" x14ac:dyDescent="0.2">
      <c r="A55" s="6"/>
      <c r="B55" s="6"/>
      <c r="C55" s="6"/>
      <c r="D55" s="6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</row>
    <row r="56" spans="1:21" ht="12.75" customHeight="1" x14ac:dyDescent="0.2">
      <c r="A56" s="203" t="s">
        <v>71</v>
      </c>
      <c r="B56" s="203"/>
      <c r="C56" s="203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</row>
    <row r="57" spans="1:21" s="5" customFormat="1" ht="12.75" customHeight="1" x14ac:dyDescent="0.2">
      <c r="A57" s="153"/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</row>
    <row r="58" spans="1:21" ht="12.75" customHeight="1" x14ac:dyDescent="0.2">
      <c r="A58" s="2" t="s">
        <v>85</v>
      </c>
      <c r="L58" s="171"/>
      <c r="M58" s="170"/>
      <c r="N58" s="212"/>
      <c r="O58" s="212"/>
      <c r="P58" s="212"/>
      <c r="Q58" s="212"/>
      <c r="R58" s="212"/>
      <c r="S58" s="2" t="s">
        <v>55</v>
      </c>
      <c r="T58" s="35"/>
      <c r="U58" s="35"/>
    </row>
    <row r="59" spans="1:21" ht="12.75" customHeight="1" x14ac:dyDescent="0.2">
      <c r="L59" s="139"/>
      <c r="M59" s="139"/>
      <c r="N59" s="139"/>
      <c r="O59" s="139"/>
      <c r="P59" s="139"/>
      <c r="Q59" s="139"/>
      <c r="R59" s="139"/>
      <c r="T59" s="35"/>
      <c r="U59" s="35"/>
    </row>
    <row r="60" spans="1:21" ht="12.75" customHeight="1" x14ac:dyDescent="0.2">
      <c r="A60" s="201" t="s">
        <v>79</v>
      </c>
      <c r="B60" s="201"/>
      <c r="C60" s="201"/>
      <c r="D60" s="201"/>
      <c r="E60" s="150" t="s">
        <v>78</v>
      </c>
      <c r="F60" s="48"/>
      <c r="G60" s="48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</row>
    <row r="61" spans="1:21" ht="12.75" customHeight="1" x14ac:dyDescent="0.2">
      <c r="A61" s="153"/>
      <c r="D61" s="153"/>
      <c r="E61" s="150" t="s">
        <v>82</v>
      </c>
      <c r="F61" s="48"/>
      <c r="G61" s="48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</row>
    <row r="62" spans="1:21" ht="12.75" customHeight="1" x14ac:dyDescent="0.2">
      <c r="A62" s="153"/>
      <c r="D62" s="153"/>
      <c r="E62" s="150" t="s">
        <v>80</v>
      </c>
      <c r="F62" s="48"/>
      <c r="G62" s="48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</row>
    <row r="63" spans="1:21" ht="12.75" customHeight="1" x14ac:dyDescent="0.2">
      <c r="A63" s="153"/>
      <c r="D63" s="153"/>
      <c r="E63" s="150" t="s">
        <v>81</v>
      </c>
      <c r="F63" s="48"/>
      <c r="G63" s="48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</row>
    <row r="64" spans="1:21" ht="12.75" customHeight="1" x14ac:dyDescent="0.2">
      <c r="A64" s="77" t="s">
        <v>18</v>
      </c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</row>
    <row r="66" spans="1:21" x14ac:dyDescent="0.2">
      <c r="A66" s="34" t="s">
        <v>83</v>
      </c>
      <c r="C66" s="76" t="s">
        <v>84</v>
      </c>
    </row>
    <row r="67" spans="1:21" x14ac:dyDescent="0.2">
      <c r="C67" s="76"/>
    </row>
    <row r="68" spans="1:21" x14ac:dyDescent="0.2">
      <c r="C68" s="76"/>
    </row>
    <row r="69" spans="1:21" x14ac:dyDescent="0.2">
      <c r="C69" s="76"/>
    </row>
    <row r="70" spans="1:21" x14ac:dyDescent="0.2">
      <c r="C70" s="76"/>
    </row>
    <row r="71" spans="1:21" x14ac:dyDescent="0.2">
      <c r="A71" s="34" t="s">
        <v>56</v>
      </c>
    </row>
    <row r="72" spans="1:21" x14ac:dyDescent="0.2">
      <c r="A72" s="34"/>
    </row>
    <row r="73" spans="1:21" ht="12" customHeight="1" x14ac:dyDescent="0.2">
      <c r="A73" s="215" t="s">
        <v>57</v>
      </c>
      <c r="B73" s="215"/>
      <c r="C73" s="215"/>
      <c r="D73" s="215"/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  <c r="R73" s="215"/>
      <c r="S73" s="215"/>
      <c r="T73" s="215"/>
      <c r="U73" s="215"/>
    </row>
    <row r="74" spans="1:21" ht="12" customHeight="1" x14ac:dyDescent="0.2">
      <c r="A74" s="215"/>
      <c r="B74" s="215"/>
      <c r="C74" s="215"/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  <c r="R74" s="215"/>
      <c r="S74" s="215"/>
      <c r="T74" s="215"/>
      <c r="U74" s="215"/>
    </row>
    <row r="75" spans="1:21" ht="12" customHeight="1" x14ac:dyDescent="0.2">
      <c r="A75" s="215"/>
      <c r="B75" s="215"/>
      <c r="C75" s="215"/>
      <c r="D75" s="215"/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  <c r="R75" s="215"/>
      <c r="S75" s="215"/>
      <c r="T75" s="215"/>
      <c r="U75" s="215"/>
    </row>
    <row r="77" spans="1:21" ht="14.25" customHeight="1" x14ac:dyDescent="0.2">
      <c r="A77" s="131" t="s">
        <v>70</v>
      </c>
      <c r="B77" s="216" t="s">
        <v>58</v>
      </c>
      <c r="C77" s="216"/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  <c r="R77" s="216"/>
      <c r="S77" s="216"/>
      <c r="T77" s="216"/>
      <c r="U77" s="216"/>
    </row>
    <row r="78" spans="1:21" ht="14.25" x14ac:dyDescent="0.2">
      <c r="A78" s="132"/>
      <c r="B78" s="216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  <c r="R78" s="216"/>
      <c r="S78" s="216"/>
      <c r="T78" s="216"/>
      <c r="U78" s="216"/>
    </row>
    <row r="79" spans="1:21" x14ac:dyDescent="0.2">
      <c r="B79" s="152" t="s">
        <v>16</v>
      </c>
      <c r="C79" s="213">
        <f>ROUND(G41*10%,-1)</f>
        <v>0</v>
      </c>
      <c r="D79" s="213"/>
      <c r="E79" s="213"/>
      <c r="F79" s="213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</row>
    <row r="80" spans="1:21" ht="14.25" x14ac:dyDescent="0.2">
      <c r="A80" s="132"/>
    </row>
    <row r="81" spans="1:21" ht="12" customHeight="1" x14ac:dyDescent="0.2">
      <c r="A81" s="215" t="s">
        <v>59</v>
      </c>
      <c r="B81" s="215"/>
      <c r="C81" s="215"/>
      <c r="D81" s="215"/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5"/>
      <c r="R81" s="215"/>
      <c r="S81" s="215"/>
      <c r="T81" s="215"/>
      <c r="U81" s="215"/>
    </row>
    <row r="82" spans="1:21" x14ac:dyDescent="0.2">
      <c r="A82" s="215"/>
      <c r="B82" s="215"/>
      <c r="C82" s="215"/>
      <c r="D82" s="215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  <c r="R82" s="215"/>
      <c r="S82" s="215"/>
      <c r="T82" s="215"/>
      <c r="U82" s="215"/>
    </row>
    <row r="83" spans="1:21" x14ac:dyDescent="0.2">
      <c r="A83" s="214" t="s">
        <v>60</v>
      </c>
      <c r="B83" s="214"/>
      <c r="C83" s="214"/>
      <c r="D83" s="214"/>
      <c r="E83" s="214"/>
      <c r="F83" s="214"/>
      <c r="G83" s="214"/>
      <c r="H83" s="214"/>
      <c r="I83" s="214"/>
      <c r="J83" s="214"/>
      <c r="K83" s="214"/>
      <c r="L83" s="214"/>
      <c r="M83" s="214"/>
      <c r="N83" s="214"/>
      <c r="O83" s="214"/>
      <c r="P83" s="214"/>
    </row>
    <row r="85" spans="1:21" ht="12.75" customHeight="1" x14ac:dyDescent="0.2">
      <c r="A85" s="219" t="s">
        <v>43</v>
      </c>
      <c r="B85" s="219"/>
      <c r="C85" s="219"/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  <c r="P85" s="219"/>
      <c r="Q85" s="219"/>
      <c r="R85" s="219"/>
      <c r="S85" s="219"/>
      <c r="T85" s="219"/>
      <c r="U85" s="219"/>
    </row>
    <row r="86" spans="1:21" ht="12.75" customHeight="1" x14ac:dyDescent="0.2">
      <c r="A86" s="219"/>
      <c r="B86" s="219"/>
      <c r="C86" s="219"/>
      <c r="D86" s="219"/>
      <c r="E86" s="219"/>
      <c r="F86" s="219"/>
      <c r="G86" s="219"/>
      <c r="H86" s="219"/>
      <c r="I86" s="219"/>
      <c r="J86" s="219"/>
      <c r="K86" s="219"/>
      <c r="L86" s="219"/>
      <c r="M86" s="219"/>
      <c r="N86" s="219"/>
      <c r="O86" s="219"/>
      <c r="P86" s="219"/>
      <c r="Q86" s="219"/>
      <c r="R86" s="219"/>
      <c r="S86" s="219"/>
      <c r="T86" s="219"/>
      <c r="U86" s="219"/>
    </row>
    <row r="89" spans="1:21" ht="12" customHeight="1" x14ac:dyDescent="0.2">
      <c r="B89" s="211" t="str">
        <f>IF(T29&gt;20000,"Attention, pour un montant total HT &gt; à CHF 20'000.- vous devez éditer un contrat !","")</f>
        <v/>
      </c>
      <c r="C89" s="211"/>
      <c r="D89" s="211"/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11"/>
      <c r="P89" s="211"/>
      <c r="Q89" s="211"/>
      <c r="R89" s="211"/>
      <c r="S89" s="211"/>
      <c r="T89" s="211"/>
      <c r="U89" s="211"/>
    </row>
    <row r="90" spans="1:21" ht="12" customHeight="1" x14ac:dyDescent="0.2">
      <c r="B90" s="211"/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11"/>
      <c r="P90" s="211"/>
      <c r="Q90" s="211"/>
      <c r="R90" s="211"/>
      <c r="S90" s="211"/>
      <c r="T90" s="211"/>
      <c r="U90" s="211"/>
    </row>
    <row r="91" spans="1:21" ht="12" customHeight="1" x14ac:dyDescent="0.2">
      <c r="B91" s="211"/>
      <c r="C91" s="211"/>
      <c r="D91" s="211"/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1"/>
      <c r="Q91" s="211"/>
      <c r="R91" s="211"/>
      <c r="S91" s="211"/>
      <c r="T91" s="211"/>
      <c r="U91" s="211"/>
    </row>
    <row r="95" spans="1:21" x14ac:dyDescent="0.2">
      <c r="D95" s="134" t="e">
        <f>'Combinaisons MndtR'!VD_Signature1</f>
        <v>#N/A</v>
      </c>
      <c r="N95" s="134" t="e">
        <f>'Combinaisons MndtR'!VD_Signature</f>
        <v>#N/A</v>
      </c>
    </row>
    <row r="97" spans="1:29" ht="12" customHeight="1" x14ac:dyDescent="0.3">
      <c r="B97" s="165" t="str">
        <f>IF(T31&gt;20000,"Nom, Prénom","")</f>
        <v/>
      </c>
      <c r="C97" s="165"/>
      <c r="D97" s="165"/>
      <c r="E97" s="165"/>
      <c r="F97" s="165"/>
      <c r="G97" s="165"/>
      <c r="H97" s="165"/>
      <c r="I97" s="168"/>
      <c r="J97" s="168"/>
      <c r="K97" s="168"/>
      <c r="L97" s="168"/>
      <c r="M97" s="168"/>
      <c r="N97" s="165" t="s">
        <v>32</v>
      </c>
      <c r="O97" s="165"/>
      <c r="P97" s="165"/>
      <c r="Q97" s="165"/>
      <c r="R97" s="165"/>
      <c r="S97" s="165"/>
      <c r="T97" s="165"/>
    </row>
    <row r="98" spans="1:29" ht="12.75" customHeight="1" x14ac:dyDescent="0.3">
      <c r="B98" s="165"/>
      <c r="C98" s="165"/>
      <c r="D98" s="165"/>
      <c r="E98" s="165"/>
      <c r="F98" s="165"/>
      <c r="G98" s="165"/>
      <c r="H98" s="165"/>
      <c r="I98" s="168"/>
      <c r="J98" s="168"/>
      <c r="K98" s="168"/>
      <c r="L98" s="168"/>
      <c r="M98" s="168"/>
      <c r="N98" s="165" t="s">
        <v>33</v>
      </c>
      <c r="O98" s="165"/>
      <c r="P98" s="165"/>
      <c r="Q98" s="165"/>
      <c r="R98" s="165"/>
      <c r="S98" s="165"/>
      <c r="T98" s="165"/>
      <c r="U98" s="35"/>
    </row>
    <row r="99" spans="1:29" ht="12" customHeight="1" x14ac:dyDescent="0.3">
      <c r="B99" s="166"/>
      <c r="C99" s="166"/>
      <c r="D99" s="166"/>
      <c r="E99" s="166"/>
      <c r="F99" s="166"/>
      <c r="G99" s="166"/>
      <c r="H99" s="166"/>
      <c r="I99" s="168"/>
      <c r="J99" s="168"/>
      <c r="K99" s="168"/>
      <c r="L99" s="168"/>
      <c r="M99" s="168"/>
      <c r="N99" s="166"/>
      <c r="O99" s="166"/>
      <c r="P99" s="166"/>
      <c r="Q99" s="166"/>
      <c r="R99" s="166"/>
      <c r="S99" s="166"/>
      <c r="T99" s="166"/>
    </row>
    <row r="101" spans="1:29" x14ac:dyDescent="0.2">
      <c r="C101" s="148"/>
      <c r="U101" s="5"/>
      <c r="V101" s="5"/>
      <c r="W101" s="5"/>
      <c r="X101" s="5"/>
      <c r="Y101" s="5"/>
      <c r="Z101" s="5"/>
      <c r="AA101" s="5"/>
      <c r="AB101" s="5"/>
      <c r="AC101" s="5"/>
    </row>
    <row r="102" spans="1:29" x14ac:dyDescent="0.2">
      <c r="U102" s="5"/>
      <c r="V102" s="5"/>
      <c r="W102" s="5"/>
      <c r="X102" s="5"/>
      <c r="Y102" s="5"/>
      <c r="Z102" s="5"/>
      <c r="AA102" s="5"/>
      <c r="AB102" s="5"/>
      <c r="AC102" s="5"/>
    </row>
    <row r="103" spans="1:29" x14ac:dyDescent="0.2">
      <c r="V103" s="5"/>
      <c r="W103" s="5"/>
      <c r="X103" s="5"/>
      <c r="Y103" s="5"/>
      <c r="Z103" s="5"/>
      <c r="AA103" s="5"/>
      <c r="AB103" s="5"/>
      <c r="AC103" s="5"/>
    </row>
    <row r="104" spans="1:29" x14ac:dyDescent="0.2">
      <c r="V104" s="5"/>
      <c r="W104" s="5"/>
      <c r="X104" s="5"/>
      <c r="Y104" s="5"/>
      <c r="Z104" s="5"/>
      <c r="AA104" s="5"/>
      <c r="AB104" s="5"/>
      <c r="AC104" s="5"/>
    </row>
    <row r="105" spans="1:29" ht="12.75" customHeight="1" x14ac:dyDescent="0.2">
      <c r="A105" s="169" t="e">
        <f>IF(INDEX(D105,1,1)="",TRUE,FALSE)</f>
        <v>#N/A</v>
      </c>
      <c r="B105" s="148"/>
      <c r="D105" s="134" t="e">
        <f>'Combinaisons MndtR'!VD_Signature2</f>
        <v>#N/A</v>
      </c>
      <c r="F105" s="76"/>
      <c r="G105" s="76"/>
      <c r="H105" s="134"/>
      <c r="I105" s="134"/>
      <c r="J105" s="76"/>
      <c r="K105" s="134"/>
      <c r="L105" s="76"/>
      <c r="M105" s="76"/>
      <c r="U105" s="5"/>
      <c r="V105" s="167"/>
      <c r="W105" s="167"/>
      <c r="X105" s="5"/>
      <c r="Y105" s="5"/>
      <c r="Z105" s="5"/>
      <c r="AA105" s="5"/>
      <c r="AB105" s="5"/>
      <c r="AC105" s="5"/>
    </row>
    <row r="106" spans="1:29" ht="12" customHeight="1" x14ac:dyDescent="0.2">
      <c r="U106" s="5"/>
      <c r="V106" s="5"/>
      <c r="W106" s="5"/>
      <c r="X106" s="5"/>
      <c r="Y106" s="5"/>
      <c r="Z106" s="5"/>
      <c r="AA106" s="5"/>
      <c r="AB106" s="5"/>
      <c r="AC106" s="5"/>
    </row>
    <row r="107" spans="1:29" ht="12.75" customHeight="1" x14ac:dyDescent="0.2">
      <c r="B107" s="165" t="str">
        <f>IF(T41&gt;20000,"Nom, Prénom","")</f>
        <v/>
      </c>
      <c r="C107" s="165"/>
      <c r="D107" s="165"/>
      <c r="E107" s="165"/>
      <c r="F107" s="165"/>
      <c r="G107" s="165"/>
      <c r="H107" s="165"/>
      <c r="U107" s="167"/>
      <c r="V107" s="5"/>
      <c r="W107" s="5"/>
      <c r="X107" s="5"/>
      <c r="Y107" s="5"/>
      <c r="Z107" s="5"/>
      <c r="AA107" s="5"/>
      <c r="AB107" s="5"/>
      <c r="AC107" s="5"/>
    </row>
    <row r="108" spans="1:29" ht="12.75" customHeight="1" x14ac:dyDescent="0.2">
      <c r="B108" s="165"/>
      <c r="C108" s="165"/>
      <c r="D108" s="165"/>
      <c r="E108" s="165"/>
      <c r="F108" s="165"/>
      <c r="G108" s="165"/>
      <c r="H108" s="165"/>
      <c r="U108" s="5"/>
      <c r="V108" s="5"/>
      <c r="W108" s="5"/>
      <c r="X108" s="5"/>
      <c r="Y108" s="5"/>
      <c r="Z108" s="5"/>
      <c r="AA108" s="5"/>
      <c r="AB108" s="5"/>
      <c r="AC108" s="5"/>
    </row>
    <row r="109" spans="1:29" ht="12.75" customHeight="1" x14ac:dyDescent="0.2">
      <c r="B109" s="166"/>
      <c r="C109" s="166"/>
      <c r="D109" s="166"/>
      <c r="E109" s="166"/>
      <c r="F109" s="166"/>
      <c r="G109" s="166"/>
      <c r="H109" s="166"/>
      <c r="U109" s="5"/>
      <c r="V109" s="5"/>
      <c r="W109" s="5"/>
      <c r="X109" s="5"/>
      <c r="Y109" s="5"/>
      <c r="Z109" s="5"/>
      <c r="AA109" s="5"/>
      <c r="AB109" s="5"/>
      <c r="AC109" s="5"/>
    </row>
    <row r="110" spans="1:29" ht="12.75" customHeight="1" x14ac:dyDescent="0.2">
      <c r="C110" s="48"/>
      <c r="G110" s="48"/>
      <c r="H110" s="48"/>
      <c r="I110" s="48"/>
      <c r="K110" s="48"/>
      <c r="L110" s="48"/>
      <c r="M110" s="48"/>
      <c r="S110" s="48"/>
      <c r="T110" s="35"/>
      <c r="U110" s="35"/>
      <c r="V110" s="5"/>
      <c r="W110" s="5"/>
      <c r="X110" s="5"/>
      <c r="Y110" s="5"/>
      <c r="Z110" s="5"/>
      <c r="AA110" s="5"/>
      <c r="AB110" s="5"/>
      <c r="AC110" s="5"/>
    </row>
    <row r="111" spans="1:29" ht="12.75" customHeight="1" x14ac:dyDescent="0.2">
      <c r="C111" s="48"/>
      <c r="G111" s="48"/>
      <c r="H111" s="48"/>
      <c r="I111" s="48"/>
      <c r="K111" s="48"/>
      <c r="L111" s="48"/>
      <c r="M111" s="48"/>
      <c r="S111" s="48"/>
      <c r="T111" s="35"/>
      <c r="U111" s="35"/>
    </row>
    <row r="112" spans="1:29" ht="12.75" customHeight="1" x14ac:dyDescent="0.2"/>
    <row r="113" spans="1:21" ht="12.75" customHeight="1" x14ac:dyDescent="0.2">
      <c r="B113" s="46" t="s">
        <v>39</v>
      </c>
      <c r="G113" s="48"/>
      <c r="H113" s="48"/>
      <c r="I113" s="48"/>
      <c r="J113" s="48"/>
      <c r="K113" s="35"/>
      <c r="L113" s="48"/>
      <c r="M113" s="48"/>
      <c r="T113" s="35"/>
      <c r="U113" s="35"/>
    </row>
    <row r="114" spans="1:21" ht="12.75" customHeight="1" x14ac:dyDescent="0.2">
      <c r="B114" s="36" t="s">
        <v>12</v>
      </c>
      <c r="C114" s="217" t="s">
        <v>73</v>
      </c>
      <c r="D114" s="218"/>
      <c r="E114" s="218"/>
      <c r="F114" s="218"/>
      <c r="G114" s="218"/>
      <c r="H114" s="218"/>
      <c r="I114" s="218"/>
      <c r="J114" s="218"/>
      <c r="K114" s="218"/>
      <c r="L114" s="218"/>
      <c r="M114" s="218"/>
      <c r="N114" s="218"/>
      <c r="O114" s="218"/>
      <c r="P114" s="218"/>
      <c r="Q114" s="218"/>
      <c r="R114" s="218"/>
      <c r="S114" s="218"/>
      <c r="T114" s="218"/>
      <c r="U114" s="218"/>
    </row>
    <row r="115" spans="1:21" ht="12.75" customHeight="1" x14ac:dyDescent="0.2">
      <c r="B115" s="36"/>
      <c r="C115" s="153"/>
      <c r="D115" s="153"/>
      <c r="E115" s="153"/>
      <c r="F115" s="153"/>
      <c r="G115" s="153"/>
      <c r="H115" s="153"/>
      <c r="I115" s="153"/>
      <c r="J115" s="153"/>
      <c r="K115" s="153"/>
      <c r="L115" s="153"/>
      <c r="M115" s="153"/>
      <c r="N115" s="153"/>
      <c r="O115" s="153"/>
      <c r="P115" s="153"/>
      <c r="Q115" s="153"/>
      <c r="R115" s="153"/>
      <c r="S115" s="153"/>
      <c r="T115" s="153"/>
      <c r="U115" s="153"/>
    </row>
    <row r="116" spans="1:21" ht="12.75" customHeight="1" x14ac:dyDescent="0.2">
      <c r="B116" s="46" t="s">
        <v>72</v>
      </c>
    </row>
    <row r="117" spans="1:21" ht="12.75" customHeight="1" x14ac:dyDescent="0.2">
      <c r="B117" s="36" t="s">
        <v>12</v>
      </c>
      <c r="C117" s="100" t="s">
        <v>106</v>
      </c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</row>
    <row r="118" spans="1:21" ht="12.75" customHeight="1" x14ac:dyDescent="0.2">
      <c r="B118" s="36" t="s">
        <v>12</v>
      </c>
      <c r="C118" s="218"/>
      <c r="D118" s="218"/>
      <c r="E118" s="218"/>
      <c r="F118" s="218"/>
      <c r="G118" s="218"/>
      <c r="H118" s="218"/>
      <c r="I118" s="218"/>
      <c r="J118" s="218"/>
      <c r="K118" s="218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</row>
    <row r="119" spans="1:21" ht="12.75" customHeight="1" x14ac:dyDescent="0.2">
      <c r="B119" s="36" t="s">
        <v>12</v>
      </c>
      <c r="C119" s="150"/>
      <c r="D119" s="150"/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</row>
    <row r="120" spans="1:21" ht="12.75" customHeight="1" x14ac:dyDescent="0.2">
      <c r="A120" s="210" t="str">
        <f ca="1">CELL("nomfichier")</f>
        <v>\\file2.intranet.chuv\data2\CIT\__NORMES_ET_INFOS\__Directives_CIT\DOCUMENTS VDOC DIRECTIVES POUR LES CONSTRUCTIONS - INTERNET\6. Contrats, commandes, régie\Formulaires\[2.Lettre de commande 2024 typo3.xlsx]MandatairE</v>
      </c>
      <c r="B120" s="210"/>
      <c r="C120" s="210"/>
      <c r="D120" s="210"/>
      <c r="E120" s="210"/>
      <c r="F120" s="210"/>
      <c r="G120" s="210"/>
      <c r="H120" s="210"/>
      <c r="I120" s="210"/>
      <c r="J120" s="210"/>
      <c r="K120" s="210"/>
      <c r="L120" s="210"/>
      <c r="M120" s="210"/>
      <c r="N120" s="210"/>
      <c r="O120" s="210"/>
      <c r="P120" s="210"/>
      <c r="Q120" s="210"/>
      <c r="R120" s="210"/>
      <c r="S120" s="210"/>
      <c r="T120" s="210"/>
      <c r="U120" s="210"/>
    </row>
    <row r="121" spans="1:21" ht="12.75" customHeight="1" x14ac:dyDescent="0.2">
      <c r="A121" s="210"/>
      <c r="B121" s="210"/>
      <c r="C121" s="210"/>
      <c r="D121" s="210"/>
      <c r="E121" s="210"/>
      <c r="F121" s="210"/>
      <c r="G121" s="210"/>
      <c r="H121" s="210"/>
      <c r="I121" s="210"/>
      <c r="J121" s="210"/>
      <c r="K121" s="210"/>
      <c r="L121" s="210"/>
      <c r="M121" s="210"/>
      <c r="N121" s="210"/>
      <c r="O121" s="210"/>
      <c r="P121" s="210"/>
      <c r="Q121" s="210"/>
      <c r="R121" s="210"/>
      <c r="S121" s="210"/>
      <c r="T121" s="210"/>
      <c r="U121" s="210"/>
    </row>
  </sheetData>
  <sheetProtection sheet="1" selectLockedCells="1"/>
  <mergeCells count="94">
    <mergeCell ref="A120:U121"/>
    <mergeCell ref="A60:D60"/>
    <mergeCell ref="A73:U75"/>
    <mergeCell ref="B77:U78"/>
    <mergeCell ref="C79:F79"/>
    <mergeCell ref="A81:U82"/>
    <mergeCell ref="A83:P83"/>
    <mergeCell ref="A85:U86"/>
    <mergeCell ref="C114:U114"/>
    <mergeCell ref="C118:U118"/>
    <mergeCell ref="B89:U91"/>
    <mergeCell ref="N58:R58"/>
    <mergeCell ref="A56:C56"/>
    <mergeCell ref="D56:U56"/>
    <mergeCell ref="D45:E45"/>
    <mergeCell ref="T45:U45"/>
    <mergeCell ref="D47:G47"/>
    <mergeCell ref="K47:N47"/>
    <mergeCell ref="R47:U47"/>
    <mergeCell ref="A50:C50"/>
    <mergeCell ref="E50:U50"/>
    <mergeCell ref="A52:D52"/>
    <mergeCell ref="E52:U52"/>
    <mergeCell ref="E53:U53"/>
    <mergeCell ref="E54:U54"/>
    <mergeCell ref="E55:U55"/>
    <mergeCell ref="G42:H42"/>
    <mergeCell ref="K42:L42"/>
    <mergeCell ref="O42:P42"/>
    <mergeCell ref="T42:U42"/>
    <mergeCell ref="A44:C44"/>
    <mergeCell ref="G44:H44"/>
    <mergeCell ref="K44:L44"/>
    <mergeCell ref="O44:P44"/>
    <mergeCell ref="T44:U44"/>
    <mergeCell ref="G40:H40"/>
    <mergeCell ref="K40:L40"/>
    <mergeCell ref="O40:P40"/>
    <mergeCell ref="T40:U40"/>
    <mergeCell ref="G41:H41"/>
    <mergeCell ref="K41:L41"/>
    <mergeCell ref="O41:P41"/>
    <mergeCell ref="T41:U41"/>
    <mergeCell ref="G37:H37"/>
    <mergeCell ref="K37:L37"/>
    <mergeCell ref="O37:P37"/>
    <mergeCell ref="G38:H38"/>
    <mergeCell ref="K38:L38"/>
    <mergeCell ref="O38:P38"/>
    <mergeCell ref="G35:H35"/>
    <mergeCell ref="K35:L35"/>
    <mergeCell ref="O35:P35"/>
    <mergeCell ref="G36:H36"/>
    <mergeCell ref="K36:L36"/>
    <mergeCell ref="O36:P36"/>
    <mergeCell ref="G33:H33"/>
    <mergeCell ref="K33:L33"/>
    <mergeCell ref="O33:P33"/>
    <mergeCell ref="G34:H34"/>
    <mergeCell ref="K34:L34"/>
    <mergeCell ref="O34:P34"/>
    <mergeCell ref="B29:C29"/>
    <mergeCell ref="D29:E29"/>
    <mergeCell ref="T29:U29"/>
    <mergeCell ref="G31:H31"/>
    <mergeCell ref="K31:L31"/>
    <mergeCell ref="O31:P31"/>
    <mergeCell ref="T31:U31"/>
    <mergeCell ref="B25:D25"/>
    <mergeCell ref="B27:C27"/>
    <mergeCell ref="D27:E27"/>
    <mergeCell ref="T27:U27"/>
    <mergeCell ref="B28:C28"/>
    <mergeCell ref="D28:E28"/>
    <mergeCell ref="T28:U28"/>
    <mergeCell ref="R24:U24"/>
    <mergeCell ref="A17:D17"/>
    <mergeCell ref="E17:J17"/>
    <mergeCell ref="O17:T17"/>
    <mergeCell ref="A18:D18"/>
    <mergeCell ref="E18:J18"/>
    <mergeCell ref="O18:T18"/>
    <mergeCell ref="A19:D19"/>
    <mergeCell ref="E19:J19"/>
    <mergeCell ref="K19:N19"/>
    <mergeCell ref="A20:D20"/>
    <mergeCell ref="E20:J20"/>
    <mergeCell ref="N9:T9"/>
    <mergeCell ref="N14:O14"/>
    <mergeCell ref="P14:U14"/>
    <mergeCell ref="C3:S3"/>
    <mergeCell ref="N6:T6"/>
    <mergeCell ref="N7:T7"/>
    <mergeCell ref="N8:T8"/>
  </mergeCells>
  <conditionalFormatting sqref="B107:H108">
    <cfRule type="expression" dxfId="1" priority="2">
      <formula>$A$105</formula>
    </cfRule>
  </conditionalFormatting>
  <conditionalFormatting sqref="B109:J109">
    <cfRule type="expression" dxfId="0" priority="1">
      <formula>$A$105</formula>
    </cfRule>
  </conditionalFormatting>
  <dataValidations disablePrompts="1" count="3">
    <dataValidation type="list" allowBlank="1" showInputMessage="1" showErrorMessage="1" sqref="K47:N47" xr:uid="{00000000-0002-0000-0500-000000000000}">
      <formula1>$Z$34:$Z$38</formula1>
    </dataValidation>
    <dataValidation type="list" allowBlank="1" showInputMessage="1" showErrorMessage="1" sqref="D47:G47" xr:uid="{00000000-0002-0000-0500-000001000000}">
      <formula1>$X$34:$X$38</formula1>
    </dataValidation>
    <dataValidation type="list" allowBlank="1" showInputMessage="1" showErrorMessage="1" sqref="R47:U47" xr:uid="{00000000-0002-0000-0500-000002000000}">
      <formula1>$AB$34:$AB$40</formula1>
    </dataValidation>
  </dataValidations>
  <pageMargins left="0.48958333333333331" right="0.39583333333333331" top="0.89583333333333337" bottom="0.82677165354330717" header="0.27559055118110237" footer="0.11811023622047245"/>
  <pageSetup paperSize="9" orientation="portrait" r:id="rId1"/>
  <headerFooter differentFirst="1">
    <oddHeader>&amp;L&amp;G</oddHeader>
    <oddFooter>&amp;L&amp;8ARC_FORMULAIRE_3940&amp;C&amp;8V 28 - 23.04.2024&amp;R&amp;8&amp;P / &amp;N</oddFooter>
    <firstHeader>&amp;L&amp;G&amp;R&amp;G</firstHeader>
    <firstFooter>&amp;L&amp;G &amp;8ARC_FORMULAIRE_3940&amp;C&amp;8V 28 - 23.04.2024&amp;R&amp;8&amp;P / &amp;N</firstFooter>
  </headerFooter>
  <rowBreaks count="1" manualBreakCount="1">
    <brk id="63" max="16383" man="1"/>
  </rowBreaks>
  <ignoredErrors>
    <ignoredError sqref="D105 D95 N95 B97 B107" unlockedFormula="1"/>
  </ignoredError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033" r:id="rId5" name="Drop Down 1">
              <controlPr defaultSize="0" print="0" autoLine="0" autoPict="0">
                <anchor moveWithCells="1">
                  <from>
                    <xdr:col>11</xdr:col>
                    <xdr:colOff>133350</xdr:colOff>
                    <xdr:row>47</xdr:row>
                    <xdr:rowOff>19050</xdr:rowOff>
                  </from>
                  <to>
                    <xdr:col>20</xdr:col>
                    <xdr:colOff>885825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4" r:id="rId6" name="Drop Down 2">
              <controlPr defaultSize="0" print="0" autoLine="0" autoPict="0" macro="[0]!Zonecombinée2_QuandChangement">
                <anchor moveWithCells="1">
                  <from>
                    <xdr:col>1</xdr:col>
                    <xdr:colOff>28575</xdr:colOff>
                    <xdr:row>10</xdr:row>
                    <xdr:rowOff>66675</xdr:rowOff>
                  </from>
                  <to>
                    <xdr:col>10</xdr:col>
                    <xdr:colOff>276225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15</vt:i4>
      </vt:variant>
    </vt:vector>
  </HeadingPairs>
  <TitlesOfParts>
    <vt:vector size="18" baseType="lpstr">
      <vt:lpstr>Mandataire </vt:lpstr>
      <vt:lpstr>Combinaisons MndtR</vt:lpstr>
      <vt:lpstr>MandatairE</vt:lpstr>
      <vt:lpstr>'Combinaisons MndtR'!Constructions</vt:lpstr>
      <vt:lpstr>'Combinaisons MndtR'!VD_Facture</vt:lpstr>
      <vt:lpstr>'Combinaisons MndtR'!VD_NoRéf</vt:lpstr>
      <vt:lpstr>'Combinaisons MndtR'!VD_Poste</vt:lpstr>
      <vt:lpstr>'Combinaisons MndtR'!VD_Poste1</vt:lpstr>
      <vt:lpstr>'Combinaisons MndtR'!VD_Poste2</vt:lpstr>
      <vt:lpstr>'Combinaisons MndtR'!VD_Prix</vt:lpstr>
      <vt:lpstr>'Combinaisons MndtR'!VD_Référence</vt:lpstr>
      <vt:lpstr>'Combinaisons MndtR'!VD_Section</vt:lpstr>
      <vt:lpstr>'Combinaisons MndtR'!VD_Signature</vt:lpstr>
      <vt:lpstr>'Combinaisons MndtR'!VD_Signature1</vt:lpstr>
      <vt:lpstr>'Combinaisons MndtR'!VD_Signature2</vt:lpstr>
      <vt:lpstr>'Combinaisons MndtR'!VD_VarComp</vt:lpstr>
      <vt:lpstr>MandatairE!Zone_d_impression</vt:lpstr>
      <vt:lpstr>'Mandataire '!Zone_d_impression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Informatique</dc:creator>
  <cp:lastModifiedBy>Derre Fanny</cp:lastModifiedBy>
  <cp:lastPrinted>2022-09-27T12:25:07Z</cp:lastPrinted>
  <dcterms:created xsi:type="dcterms:W3CDTF">2010-07-01T14:59:47Z</dcterms:created>
  <dcterms:modified xsi:type="dcterms:W3CDTF">2024-04-23T12:51:20Z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DVERSION">
    <vt:lpwstr>983981</vt:lpwstr>
  </property>
  <property fmtid="{D5CDD505-2E9C-101B-9397-08002B2CF9AE}" pid="3" name="DATABASENAME">
    <vt:lpwstr>VDOC_CHUV</vt:lpwstr>
  </property>
  <property fmtid="{D5CDD505-2E9C-101B-9397-08002B2CF9AE}" pid="4" name="HTTPMODE">
    <vt:lpwstr>http://</vt:lpwstr>
  </property>
  <property fmtid="{D5CDD505-2E9C-101B-9397-08002B2CF9AE}" pid="5" name="IIS_SERVERNAME">
    <vt:lpwstr>VDS1</vt:lpwstr>
  </property>
  <property fmtid="{D5CDD505-2E9C-101B-9397-08002B2CF9AE}" pid="6" name="IIS_SERVER">
    <vt:lpwstr>gedchuv.intranet.chuv</vt:lpwstr>
  </property>
  <property fmtid="{D5CDD505-2E9C-101B-9397-08002B2CF9AE}" pid="7" name="DB_GUID">
    <vt:lpwstr>{9CF397AD-894F-4ECE-94F3-CA5DB7B59846}</vt:lpwstr>
  </property>
  <property fmtid="{D5CDD505-2E9C-101B-9397-08002B2CF9AE}" pid="8" name="CHECKOUTBY">
    <vt:lpwstr>Golinucci Lydie</vt:lpwstr>
  </property>
  <property fmtid="{D5CDD505-2E9C-101B-9397-08002B2CF9AE}" pid="9" name="CHECKOUTBY_USERID">
    <vt:lpwstr>1113228</vt:lpwstr>
  </property>
  <property fmtid="{D5CDD505-2E9C-101B-9397-08002B2CF9AE}" pid="10" name="CHECKOUTDATE">
    <vt:lpwstr>17/11/2023</vt:lpwstr>
  </property>
  <property fmtid="{D5CDD505-2E9C-101B-9397-08002B2CF9AE}" pid="11" name="VERSION">
    <vt:lpwstr>25.0</vt:lpwstr>
  </property>
  <property fmtid="{D5CDD505-2E9C-101B-9397-08002B2CF9AE}" pid="12" name="CURSTEPNAME">
    <vt:lpwstr>Application</vt:lpwstr>
  </property>
  <property fmtid="{D5CDD505-2E9C-101B-9397-08002B2CF9AE}" pid="13" name="CUROPENAME">
    <vt:lpwstr>Not implemented</vt:lpwstr>
  </property>
  <property fmtid="{D5CDD505-2E9C-101B-9397-08002B2CF9AE}" pid="14" name="NEXTOPENAME">
    <vt:lpwstr>Not implemented</vt:lpwstr>
  </property>
  <property fmtid="{D5CDD505-2E9C-101B-9397-08002B2CF9AE}" pid="15" name="RESPNAME">
    <vt:lpwstr>Golinucci Lydie</vt:lpwstr>
  </property>
  <property fmtid="{D5CDD505-2E9C-101B-9397-08002B2CF9AE}" pid="16" name="CREATORNAME">
    <vt:lpwstr>Golinucci Lydie</vt:lpwstr>
  </property>
  <property fmtid="{D5CDD505-2E9C-101B-9397-08002B2CF9AE}" pid="17" name="CREATEDATE">
    <vt:lpwstr>17/11/2023</vt:lpwstr>
  </property>
  <property fmtid="{D5CDD505-2E9C-101B-9397-08002B2CF9AE}" pid="18" name="VERIFICATORNAME">
    <vt:lpwstr>Golinucci Lydie</vt:lpwstr>
  </property>
  <property fmtid="{D5CDD505-2E9C-101B-9397-08002B2CF9AE}" pid="19" name="VERIFICATIONDATE">
    <vt:lpwstr>17/11/2023</vt:lpwstr>
  </property>
  <property fmtid="{D5CDD505-2E9C-101B-9397-08002B2CF9AE}" pid="20" name="REDACTORNAME">
    <vt:lpwstr>Golinucci Lydie</vt:lpwstr>
  </property>
  <property fmtid="{D5CDD505-2E9C-101B-9397-08002B2CF9AE}" pid="21" name="REDACTIONDATE">
    <vt:lpwstr>17/11/2023</vt:lpwstr>
  </property>
  <property fmtid="{D5CDD505-2E9C-101B-9397-08002B2CF9AE}" pid="22" name="APPROBATORNAME">
    <vt:lpwstr>Golinucci Lydie</vt:lpwstr>
  </property>
  <property fmtid="{D5CDD505-2E9C-101B-9397-08002B2CF9AE}" pid="23" name="APPROBATIONDATE">
    <vt:lpwstr>17/11/2023</vt:lpwstr>
  </property>
  <property fmtid="{D5CDD505-2E9C-101B-9397-08002B2CF9AE}" pid="24" name="IDFILE">
    <vt:lpwstr>1455757</vt:lpwstr>
  </property>
  <property fmtid="{D5CDD505-2E9C-101B-9397-08002B2CF9AE}" pid="25" name="CHECKSUM">
    <vt:lpwstr>38141</vt:lpwstr>
  </property>
  <property fmtid="{D5CDD505-2E9C-101B-9397-08002B2CF9AE}" pid="26" name="IDENTITIES">
    <vt:lpwstr/>
  </property>
  <property fmtid="{D5CDD505-2E9C-101B-9397-08002B2CF9AE}" pid="27" name="ENTITYNAME">
    <vt:lpwstr/>
  </property>
  <property fmtid="{D5CDD505-2E9C-101B-9397-08002B2CF9AE}" pid="28" name="VDOC_FREE_TYPE">
    <vt:lpwstr>FORMULAIRE</vt:lpwstr>
  </property>
  <property fmtid="{D5CDD505-2E9C-101B-9397-08002B2CF9AE}" pid="29" name="TITLE">
    <vt:lpwstr>2. LETTRE DE COMMANDE_CHUV</vt:lpwstr>
  </property>
  <property fmtid="{D5CDD505-2E9C-101B-9397-08002B2CF9AE}" pid="30" name="REFERENCE">
    <vt:lpwstr>ARC_FORMULAIRE_3940</vt:lpwstr>
  </property>
  <property fmtid="{D5CDD505-2E9C-101B-9397-08002B2CF9AE}" pid="31" name="VDOC_FREE_LISTE_DES_SERVICES">
    <vt:lpwstr>ARC</vt:lpwstr>
  </property>
  <property fmtid="{D5CDD505-2E9C-101B-9397-08002B2CF9AE}" pid="32" name="OFFICIAL">
    <vt:lpwstr>Golinucci Lydie</vt:lpwstr>
  </property>
</Properties>
</file>